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1.xml" ContentType="application/vnd.ms-excel.person+xml"/>
  <Override PartName="/xl/persons/person3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80" yWindow="0" windowWidth="20730" windowHeight="11760" tabRatio="857"/>
  </bookViews>
  <sheets>
    <sheet name="State of Fin Pos" sheetId="19" r:id="rId1"/>
    <sheet name="FY 2020-21 I&amp;E" sheetId="16" r:id="rId2"/>
    <sheet name="Glaam FY 2020-21 Summary" sheetId="1" r:id="rId3"/>
    <sheet name="May" sheetId="2" r:id="rId4"/>
    <sheet name="June" sheetId="3" r:id="rId5"/>
    <sheet name="Jul" sheetId="4" r:id="rId6"/>
    <sheet name="Aug" sheetId="5" r:id="rId7"/>
    <sheet name="Sept" sheetId="6" r:id="rId8"/>
    <sheet name="Oct" sheetId="7" r:id="rId9"/>
    <sheet name="Nov" sheetId="8" r:id="rId10"/>
    <sheet name="Dec" sheetId="9" r:id="rId11"/>
    <sheet name="Jan" sheetId="10" r:id="rId12"/>
    <sheet name="Feb" sheetId="11" r:id="rId13"/>
    <sheet name="Mar" sheetId="12" r:id="rId14"/>
    <sheet name="Apr " sheetId="13" r:id="rId15"/>
  </sheets>
  <definedNames>
    <definedName name="_xlnm.Print_Area" localSheetId="1">'FY 2020-21 I&amp;E'!$A$1:$E$42</definedName>
    <definedName name="_xlnm.Print_Area" localSheetId="2">'Glaam FY 2020-21 Summary'!$A$25:$O$68</definedName>
    <definedName name="_xlnm.Print_Area" localSheetId="0">'State of Fin Pos'!$B$1:$D$24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6" l="1"/>
  <c r="B45" i="16"/>
  <c r="B27" i="16"/>
  <c r="E33" i="16"/>
  <c r="E34" i="16"/>
  <c r="E16" i="16"/>
  <c r="D7" i="19"/>
  <c r="D8" i="19"/>
  <c r="N18" i="1"/>
  <c r="M18" i="1"/>
  <c r="L18" i="1"/>
  <c r="B18" i="1"/>
  <c r="H17" i="1"/>
  <c r="B17" i="1"/>
  <c r="O9" i="1"/>
  <c r="O11" i="1"/>
  <c r="O20" i="1"/>
  <c r="N9" i="1"/>
  <c r="N11" i="1"/>
  <c r="N20" i="1"/>
  <c r="M9" i="1"/>
  <c r="M11" i="1"/>
  <c r="M20" i="1"/>
  <c r="L9" i="1"/>
  <c r="L10" i="1"/>
  <c r="L11" i="1"/>
  <c r="L20" i="1"/>
  <c r="K9" i="1"/>
  <c r="K11" i="1"/>
  <c r="K12" i="1"/>
  <c r="K20" i="1"/>
  <c r="J9" i="1"/>
  <c r="J11" i="1"/>
  <c r="J13" i="1"/>
  <c r="J20" i="1"/>
  <c r="I9" i="1"/>
  <c r="I11" i="1"/>
  <c r="I20" i="1"/>
  <c r="H9" i="1"/>
  <c r="H10" i="1"/>
  <c r="H11" i="1"/>
  <c r="H14" i="1"/>
  <c r="H16" i="1"/>
  <c r="H20" i="1"/>
  <c r="G9" i="1"/>
  <c r="G11" i="1"/>
  <c r="G20" i="1"/>
  <c r="F9" i="1"/>
  <c r="F11" i="1"/>
  <c r="F20" i="1"/>
  <c r="E10" i="1"/>
  <c r="E11" i="1"/>
  <c r="E19" i="1"/>
  <c r="E20" i="1"/>
  <c r="C18" i="3"/>
  <c r="C14" i="2"/>
  <c r="C5" i="2"/>
  <c r="C22" i="2"/>
  <c r="C7" i="2"/>
  <c r="C9" i="2"/>
  <c r="C3" i="3"/>
  <c r="C9" i="3"/>
  <c r="C3" i="4"/>
  <c r="C9" i="4"/>
  <c r="C3" i="5"/>
  <c r="C9" i="5"/>
  <c r="C3" i="6"/>
  <c r="C9" i="6"/>
  <c r="C3" i="7"/>
  <c r="C9" i="7"/>
  <c r="C3" i="8"/>
  <c r="C9" i="8"/>
  <c r="C3" i="9"/>
  <c r="C9" i="9"/>
  <c r="C3" i="10"/>
  <c r="C9" i="10"/>
  <c r="C3" i="11"/>
  <c r="C9" i="11"/>
  <c r="C3" i="12"/>
  <c r="C9" i="12"/>
  <c r="C3" i="13"/>
  <c r="H9" i="2"/>
  <c r="H3" i="3"/>
  <c r="H9" i="3"/>
  <c r="H3" i="4"/>
  <c r="H9" i="4"/>
  <c r="H3" i="5"/>
  <c r="H9" i="5"/>
  <c r="H3" i="6"/>
  <c r="H9" i="6"/>
  <c r="H3" i="7"/>
  <c r="H9" i="7"/>
  <c r="H3" i="8"/>
  <c r="H9" i="8"/>
  <c r="H3" i="9"/>
  <c r="H9" i="9"/>
  <c r="H3" i="10"/>
  <c r="H9" i="10"/>
  <c r="H3" i="11"/>
  <c r="H9" i="11"/>
  <c r="H3" i="12"/>
  <c r="H9" i="12"/>
  <c r="H3" i="13"/>
  <c r="D13" i="19"/>
  <c r="D12" i="19"/>
  <c r="D11" i="19"/>
  <c r="D10" i="19"/>
  <c r="D9" i="19"/>
  <c r="D18" i="19"/>
  <c r="D20" i="19"/>
  <c r="D15" i="19"/>
  <c r="D22" i="19"/>
  <c r="C20" i="19"/>
  <c r="C22" i="19"/>
  <c r="D24" i="19"/>
  <c r="C15" i="19"/>
  <c r="D3" i="1"/>
  <c r="D5" i="1"/>
  <c r="D43" i="1"/>
  <c r="D9" i="1"/>
  <c r="D10" i="1"/>
  <c r="D11" i="1"/>
  <c r="D15" i="1"/>
  <c r="D20" i="1"/>
  <c r="D44" i="1"/>
  <c r="D45" i="1"/>
  <c r="D31" i="1"/>
  <c r="D32" i="1"/>
  <c r="D36" i="1"/>
  <c r="D48" i="1"/>
  <c r="D28" i="1"/>
  <c r="D47" i="1"/>
  <c r="D49" i="1"/>
  <c r="D50" i="1"/>
  <c r="D55" i="1"/>
  <c r="D56" i="1"/>
  <c r="D57" i="1"/>
  <c r="D59" i="1"/>
  <c r="D60" i="1"/>
  <c r="D61" i="1"/>
  <c r="D62" i="1"/>
  <c r="D63" i="1"/>
  <c r="E3" i="1"/>
  <c r="F3" i="1"/>
  <c r="G4" i="1"/>
  <c r="H3" i="1"/>
  <c r="I3" i="1"/>
  <c r="J3" i="1"/>
  <c r="K3" i="1"/>
  <c r="L3" i="1"/>
  <c r="N3" i="1"/>
  <c r="O3" i="1"/>
  <c r="B3" i="1"/>
  <c r="M4" i="1"/>
  <c r="B4" i="1"/>
  <c r="B5" i="1"/>
  <c r="B9" i="1"/>
  <c r="B10" i="1"/>
  <c r="B11" i="1"/>
  <c r="B15" i="1"/>
  <c r="B19" i="1"/>
  <c r="B14" i="1"/>
  <c r="B16" i="1"/>
  <c r="B13" i="1"/>
  <c r="B12" i="1"/>
  <c r="B20" i="1"/>
  <c r="B23" i="1"/>
  <c r="B31" i="1"/>
  <c r="B32" i="1"/>
  <c r="F33" i="1"/>
  <c r="B33" i="1"/>
  <c r="F34" i="1"/>
  <c r="B34" i="1"/>
  <c r="F35" i="1"/>
  <c r="B35" i="1"/>
  <c r="B36" i="1"/>
  <c r="B27" i="1"/>
  <c r="B28" i="1"/>
  <c r="B37" i="1"/>
  <c r="B39" i="1"/>
  <c r="B56" i="1"/>
  <c r="O60" i="1"/>
  <c r="H9" i="13"/>
  <c r="O59" i="1"/>
  <c r="B59" i="1"/>
  <c r="N60" i="1"/>
  <c r="N59" i="1"/>
  <c r="N61" i="1"/>
  <c r="M60" i="1"/>
  <c r="M59" i="1"/>
  <c r="L60" i="1"/>
  <c r="L59" i="1"/>
  <c r="L61" i="1"/>
  <c r="K60" i="1"/>
  <c r="K59" i="1"/>
  <c r="J60" i="1"/>
  <c r="J59" i="1"/>
  <c r="J61" i="1"/>
  <c r="I60" i="1"/>
  <c r="I59" i="1"/>
  <c r="H60" i="1"/>
  <c r="H59" i="1"/>
  <c r="H61" i="1"/>
  <c r="G60" i="1"/>
  <c r="G59" i="1"/>
  <c r="F60" i="1"/>
  <c r="F59" i="1"/>
  <c r="F61" i="1"/>
  <c r="E60" i="1"/>
  <c r="E59" i="1"/>
  <c r="B60" i="1"/>
  <c r="O56" i="1"/>
  <c r="C9" i="13"/>
  <c r="O55" i="1"/>
  <c r="B55" i="1"/>
  <c r="N56" i="1"/>
  <c r="N55" i="1"/>
  <c r="M56" i="1"/>
  <c r="M55" i="1"/>
  <c r="L56" i="1"/>
  <c r="L55" i="1"/>
  <c r="K56" i="1"/>
  <c r="K55" i="1"/>
  <c r="J56" i="1"/>
  <c r="J55" i="1"/>
  <c r="I56" i="1"/>
  <c r="I55" i="1"/>
  <c r="H56" i="1"/>
  <c r="H55" i="1"/>
  <c r="G56" i="1"/>
  <c r="G55" i="1"/>
  <c r="F56" i="1"/>
  <c r="F55" i="1"/>
  <c r="E56" i="1"/>
  <c r="E55" i="1"/>
  <c r="B61" i="1"/>
  <c r="L57" i="1"/>
  <c r="L62" i="1"/>
  <c r="E61" i="1"/>
  <c r="G61" i="1"/>
  <c r="I61" i="1"/>
  <c r="K61" i="1"/>
  <c r="M61" i="1"/>
  <c r="O61" i="1"/>
  <c r="E57" i="1"/>
  <c r="K57" i="1"/>
  <c r="K62" i="1"/>
  <c r="B57" i="1"/>
  <c r="J57" i="1"/>
  <c r="J62" i="1"/>
  <c r="N57" i="1"/>
  <c r="N62" i="1"/>
  <c r="O57" i="1"/>
  <c r="M57" i="1"/>
  <c r="I57" i="1"/>
  <c r="H57" i="1"/>
  <c r="H62" i="1"/>
  <c r="G57" i="1"/>
  <c r="F57" i="1"/>
  <c r="F62" i="1"/>
  <c r="E36" i="1"/>
  <c r="E48" i="1"/>
  <c r="G36" i="1"/>
  <c r="G48" i="1"/>
  <c r="H36" i="1"/>
  <c r="H48" i="1"/>
  <c r="I36" i="1"/>
  <c r="I48" i="1"/>
  <c r="J36" i="1"/>
  <c r="J48" i="1"/>
  <c r="K36" i="1"/>
  <c r="K48" i="1"/>
  <c r="L36" i="1"/>
  <c r="L48" i="1"/>
  <c r="M36" i="1"/>
  <c r="M48" i="1"/>
  <c r="N36" i="1"/>
  <c r="N48" i="1"/>
  <c r="O36" i="1"/>
  <c r="O48" i="1"/>
  <c r="F28" i="1"/>
  <c r="F47" i="1"/>
  <c r="G28" i="1"/>
  <c r="G47" i="1"/>
  <c r="G49" i="1"/>
  <c r="H28" i="1"/>
  <c r="H47" i="1"/>
  <c r="I28" i="1"/>
  <c r="I47" i="1"/>
  <c r="J28" i="1"/>
  <c r="J47" i="1"/>
  <c r="J49" i="1"/>
  <c r="K28" i="1"/>
  <c r="K47" i="1"/>
  <c r="K49" i="1"/>
  <c r="L28" i="1"/>
  <c r="L47" i="1"/>
  <c r="L49" i="1"/>
  <c r="M28" i="1"/>
  <c r="M47" i="1"/>
  <c r="N28" i="1"/>
  <c r="N47" i="1"/>
  <c r="N49" i="1"/>
  <c r="O28" i="1"/>
  <c r="O47" i="1"/>
  <c r="O49" i="1"/>
  <c r="E28" i="1"/>
  <c r="E47" i="1"/>
  <c r="E37" i="16"/>
  <c r="H21" i="13"/>
  <c r="C21" i="13"/>
  <c r="H15" i="13"/>
  <c r="C15" i="13"/>
  <c r="H22" i="12"/>
  <c r="C22" i="12"/>
  <c r="H14" i="12"/>
  <c r="C14" i="12"/>
  <c r="H22" i="11"/>
  <c r="C22" i="11"/>
  <c r="H14" i="11"/>
  <c r="C14" i="11"/>
  <c r="H24" i="10"/>
  <c r="C24" i="10"/>
  <c r="H15" i="10"/>
  <c r="C15" i="10"/>
  <c r="H21" i="9"/>
  <c r="C21" i="9"/>
  <c r="H14" i="9"/>
  <c r="C14" i="9"/>
  <c r="H21" i="8"/>
  <c r="C21" i="8"/>
  <c r="H14" i="8"/>
  <c r="C14" i="8"/>
  <c r="H20" i="7"/>
  <c r="C20" i="7"/>
  <c r="H14" i="7"/>
  <c r="C14" i="7"/>
  <c r="H25" i="6"/>
  <c r="C25" i="6"/>
  <c r="H15" i="6"/>
  <c r="C15" i="6"/>
  <c r="H20" i="5"/>
  <c r="C20" i="5"/>
  <c r="H14" i="5"/>
  <c r="C14" i="5"/>
  <c r="H22" i="4"/>
  <c r="C22" i="4"/>
  <c r="H15" i="4"/>
  <c r="C15" i="4"/>
  <c r="H21" i="3"/>
  <c r="C21" i="3"/>
  <c r="H14" i="3"/>
  <c r="C14" i="3"/>
  <c r="H22" i="2"/>
  <c r="M62" i="1"/>
  <c r="E62" i="1"/>
  <c r="I62" i="1"/>
  <c r="G62" i="1"/>
  <c r="O62" i="1"/>
  <c r="H49" i="1"/>
  <c r="B47" i="1"/>
  <c r="E49" i="1"/>
  <c r="M49" i="1"/>
  <c r="I49" i="1"/>
  <c r="K44" i="1"/>
  <c r="F36" i="1"/>
  <c r="F48" i="1"/>
  <c r="F49" i="1"/>
  <c r="I44" i="1"/>
  <c r="O44" i="1"/>
  <c r="E15" i="16"/>
  <c r="J44" i="1"/>
  <c r="F44" i="1"/>
  <c r="E44" i="1"/>
  <c r="L44" i="1"/>
  <c r="N44" i="1"/>
  <c r="M44" i="1"/>
  <c r="G44" i="1"/>
  <c r="H44" i="1"/>
  <c r="B62" i="1"/>
  <c r="B48" i="1"/>
  <c r="B44" i="1"/>
  <c r="E5" i="1"/>
  <c r="E43" i="1"/>
  <c r="E45" i="1"/>
  <c r="E50" i="1"/>
  <c r="E63" i="1"/>
  <c r="B7" i="16"/>
  <c r="E13" i="16"/>
  <c r="E11" i="16"/>
  <c r="E22" i="16"/>
  <c r="E14" i="16"/>
  <c r="B21" i="1"/>
  <c r="B6" i="1"/>
  <c r="F5" i="1"/>
  <c r="F43" i="1"/>
  <c r="F45" i="1"/>
  <c r="F50" i="1"/>
  <c r="F63" i="1"/>
  <c r="G5" i="1"/>
  <c r="G43" i="1"/>
  <c r="G45" i="1"/>
  <c r="G50" i="1"/>
  <c r="G63" i="1"/>
  <c r="H5" i="1"/>
  <c r="H43" i="1"/>
  <c r="H45" i="1"/>
  <c r="H50" i="1"/>
  <c r="H63" i="1"/>
  <c r="I5" i="1"/>
  <c r="I43" i="1"/>
  <c r="I45" i="1"/>
  <c r="I50" i="1"/>
  <c r="I63" i="1"/>
  <c r="J5" i="1"/>
  <c r="J43" i="1"/>
  <c r="J45" i="1"/>
  <c r="J50" i="1"/>
  <c r="J63" i="1"/>
  <c r="K5" i="1"/>
  <c r="K43" i="1"/>
  <c r="K45" i="1"/>
  <c r="K50" i="1"/>
  <c r="K63" i="1"/>
  <c r="L5" i="1"/>
  <c r="L43" i="1"/>
  <c r="L45" i="1"/>
  <c r="L50" i="1"/>
  <c r="L63" i="1"/>
  <c r="M5" i="1"/>
  <c r="M43" i="1"/>
  <c r="M45" i="1"/>
  <c r="M50" i="1"/>
  <c r="M63" i="1"/>
  <c r="N5" i="1"/>
  <c r="N43" i="1"/>
  <c r="N45" i="1"/>
  <c r="N50" i="1"/>
  <c r="N63" i="1"/>
  <c r="O5" i="1"/>
  <c r="O43" i="1"/>
  <c r="O45" i="1"/>
  <c r="O50" i="1"/>
  <c r="O63" i="1"/>
  <c r="E8" i="16"/>
  <c r="B8" i="16"/>
  <c r="B39" i="16"/>
  <c r="E12" i="16"/>
  <c r="B43" i="1"/>
  <c r="E7" i="16"/>
  <c r="E39" i="16"/>
  <c r="B50" i="1"/>
  <c r="B22" i="1"/>
  <c r="B41" i="16"/>
  <c r="B51" i="1"/>
  <c r="B45" i="1"/>
  <c r="B49" i="1"/>
</calcChain>
</file>

<file path=xl/sharedStrings.xml><?xml version="1.0" encoding="utf-8"?>
<sst xmlns="http://schemas.openxmlformats.org/spreadsheetml/2006/main" count="640" uniqueCount="182">
  <si>
    <t>May</t>
  </si>
  <si>
    <t>Jun</t>
  </si>
  <si>
    <t>Account No.  *****9750</t>
  </si>
  <si>
    <t>Beginning Balance</t>
  </si>
  <si>
    <t>End of Month Balance</t>
  </si>
  <si>
    <t>Deposits &amp; Additions</t>
  </si>
  <si>
    <t>Date</t>
  </si>
  <si>
    <t>Amount</t>
  </si>
  <si>
    <t>American Mensa</t>
  </si>
  <si>
    <t>Total Month's Deposits</t>
  </si>
  <si>
    <t>Withdrawals</t>
  </si>
  <si>
    <t>Card Storage</t>
  </si>
  <si>
    <t>Total Month's Withdrawals</t>
  </si>
  <si>
    <t>June</t>
  </si>
  <si>
    <t>Amazon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</si>
  <si>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</si>
  <si>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</si>
  <si>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</si>
  <si>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</si>
  <si>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</si>
  <si>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</si>
  <si>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</si>
  <si>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</si>
  <si>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Withdrawal</t>
  </si>
  <si>
    <t>March</t>
  </si>
  <si>
    <t>April</t>
  </si>
  <si>
    <t>Card  Storage</t>
  </si>
  <si>
    <t>DEPOSITS</t>
  </si>
  <si>
    <t>Transfer from RG acct.</t>
  </si>
  <si>
    <t xml:space="preserve">Total  </t>
  </si>
  <si>
    <t>WITHDRAWALS</t>
  </si>
  <si>
    <t>Hollywood Bowl</t>
  </si>
  <si>
    <t>Stop Payment fee</t>
  </si>
  <si>
    <t>Coastal</t>
  </si>
  <si>
    <t>SFV</t>
  </si>
  <si>
    <t>ELAC</t>
  </si>
  <si>
    <t>Hi-Desert</t>
  </si>
  <si>
    <t>Inland Empire</t>
  </si>
  <si>
    <t>FY 2019-20</t>
  </si>
  <si>
    <t>Apr</t>
  </si>
  <si>
    <t>Jul</t>
  </si>
  <si>
    <t>Aug</t>
  </si>
  <si>
    <t>Sep</t>
  </si>
  <si>
    <t>Oct</t>
  </si>
  <si>
    <t>Nov</t>
  </si>
  <si>
    <t>Dec</t>
  </si>
  <si>
    <t>Feb</t>
  </si>
  <si>
    <t>Mar</t>
  </si>
  <si>
    <t>GREATER LOS ANGELES AREA MENSA</t>
  </si>
  <si>
    <t>Income/Expense Statement</t>
  </si>
  <si>
    <t>INCOME</t>
  </si>
  <si>
    <t>EXPENSE</t>
  </si>
  <si>
    <t>Newsletter</t>
  </si>
  <si>
    <t>Member Dues</t>
  </si>
  <si>
    <t>Printing</t>
  </si>
  <si>
    <t>Postage</t>
  </si>
  <si>
    <t>GLAAM Board Expenses</t>
  </si>
  <si>
    <t>Advertising</t>
  </si>
  <si>
    <t>Subscriptions</t>
  </si>
  <si>
    <t>Storage Room</t>
  </si>
  <si>
    <t>Mail Box</t>
  </si>
  <si>
    <t>Testing Fees</t>
  </si>
  <si>
    <t>Special Events</t>
  </si>
  <si>
    <t>Picnic</t>
  </si>
  <si>
    <t xml:space="preserve">Hollywood Bowl Tickets </t>
  </si>
  <si>
    <t>Mid-City</t>
  </si>
  <si>
    <t>Culture Quest</t>
  </si>
  <si>
    <t>Fund Raising</t>
  </si>
  <si>
    <t>Total  Income</t>
  </si>
  <si>
    <t>Total Expense</t>
  </si>
  <si>
    <t>Income (Expense)</t>
  </si>
  <si>
    <t>Transfer to Acct 0637</t>
  </si>
  <si>
    <t xml:space="preserve">Proctor/Test Expenses </t>
  </si>
  <si>
    <t>FY 2020-21</t>
  </si>
  <si>
    <t>Account No. *****0637</t>
  </si>
  <si>
    <t>Ck # 1333  NPE</t>
  </si>
  <si>
    <t>Ck # 5042</t>
  </si>
  <si>
    <t>Ck # 1334 USPS</t>
  </si>
  <si>
    <t>Ck # 5043</t>
  </si>
  <si>
    <t>Card  ZOOM</t>
  </si>
  <si>
    <t>Ck #  1335 B. Madsen</t>
  </si>
  <si>
    <t>Card, Storage</t>
  </si>
  <si>
    <t>Ck # 1336 NPE</t>
  </si>
  <si>
    <t>Ck # 5045</t>
  </si>
  <si>
    <t>Ck # 1337 NPE</t>
  </si>
  <si>
    <t>Ck # 5047</t>
  </si>
  <si>
    <t>Ck # 5048</t>
  </si>
  <si>
    <t>Ck # 1338 NPE</t>
  </si>
  <si>
    <t>Ck # 1339 M. Walker H Bowl</t>
  </si>
  <si>
    <t>Ck #1340  NPE</t>
  </si>
  <si>
    <t>Ck # 1341 M foundation Scholarship</t>
  </si>
  <si>
    <t>Ck # 1342 Madsen USPS</t>
  </si>
  <si>
    <t>Ck # 1343 NPE</t>
  </si>
  <si>
    <t>Ck # 1344 NPE</t>
  </si>
  <si>
    <t>Ck # 1345 Affinity nonprofits</t>
  </si>
  <si>
    <t>Ck #  1346 NPE</t>
  </si>
  <si>
    <t>Paypal</t>
  </si>
  <si>
    <t>Ck #  1347 Mail Box  (1 Year)</t>
  </si>
  <si>
    <t>Ck # 1348, NPE</t>
  </si>
  <si>
    <t>Ck # 1349, UPS</t>
  </si>
  <si>
    <t>Card,Storage</t>
  </si>
  <si>
    <t>Card Grub Hub</t>
  </si>
  <si>
    <t>Card, Zoom</t>
  </si>
  <si>
    <t>ck# 1350, NPE</t>
  </si>
  <si>
    <t>Card, GrubHub</t>
  </si>
  <si>
    <t>Check # 1351,  Zoom</t>
  </si>
  <si>
    <t>Check # 1352, NPE</t>
  </si>
  <si>
    <t>Ck # 1653, NPE</t>
  </si>
  <si>
    <t>Jan</t>
  </si>
  <si>
    <t>Acct.  0637</t>
  </si>
  <si>
    <t>Statement of Financial Position</t>
  </si>
  <si>
    <t>Assets</t>
  </si>
  <si>
    <t>Cash</t>
  </si>
  <si>
    <t>Liabilities</t>
  </si>
  <si>
    <t>Total Income (Expense)</t>
  </si>
  <si>
    <t>Monthly Deposits</t>
  </si>
  <si>
    <t>Monthly Withdrawls</t>
  </si>
  <si>
    <t>Bank Balances</t>
  </si>
  <si>
    <t>FY 2020-21 Withdrawls</t>
  </si>
  <si>
    <t>Bank Bal. End Statement</t>
  </si>
  <si>
    <t>Bank Bal. Beg. Balance</t>
  </si>
  <si>
    <t>Increase (Decrease) YR</t>
  </si>
  <si>
    <t>ACCT 9750</t>
  </si>
  <si>
    <t>Total Deposits</t>
  </si>
  <si>
    <t>WORK AREA</t>
  </si>
  <si>
    <t>Total Deposits  09750</t>
  </si>
  <si>
    <t>Total withdrawls 09750</t>
  </si>
  <si>
    <t>Increase (Decrease)</t>
  </si>
  <si>
    <t>Totals</t>
  </si>
  <si>
    <t>Amount per I&amp;E Statement</t>
  </si>
  <si>
    <t>Total Increase (Decrease)</t>
  </si>
  <si>
    <t>For the Twelve Months Ended April 30, 2021</t>
  </si>
  <si>
    <t>April 30, 2021</t>
  </si>
  <si>
    <t>General bank x9750</t>
  </si>
  <si>
    <t>RG bank x0637</t>
  </si>
  <si>
    <t>Hi-Desert credit union x8442</t>
  </si>
  <si>
    <t>PayPal</t>
  </si>
  <si>
    <t>Accounts Receivable</t>
  </si>
  <si>
    <t>Prepaid Expenses</t>
  </si>
  <si>
    <t>Total Assets</t>
  </si>
  <si>
    <t>Outstanding Checks</t>
  </si>
  <si>
    <t>Total Liabilities</t>
  </si>
  <si>
    <t>Total Assets less Liabilities</t>
  </si>
  <si>
    <t>Net Gain/(Loss)</t>
  </si>
  <si>
    <t>Total Deposits Month</t>
  </si>
  <si>
    <t>Total Deductions Month</t>
  </si>
  <si>
    <t>post</t>
  </si>
  <si>
    <t>store</t>
  </si>
  <si>
    <t>Meetings</t>
  </si>
  <si>
    <t>Area Activities</t>
  </si>
  <si>
    <t>Regional Gathering</t>
  </si>
  <si>
    <t>Scholarships</t>
  </si>
  <si>
    <t>RG 2020</t>
  </si>
  <si>
    <t>RG 2021</t>
  </si>
  <si>
    <t>meet</t>
  </si>
  <si>
    <t>Newsletter Postage</t>
  </si>
  <si>
    <t>Newsletter Printing</t>
  </si>
  <si>
    <t>Storage</t>
  </si>
  <si>
    <t>Mailbox</t>
  </si>
  <si>
    <t>Affinity Nonprofits (D&amp;O Ins)</t>
  </si>
  <si>
    <t>print</t>
  </si>
  <si>
    <t>Website Domain</t>
  </si>
  <si>
    <t>web</t>
  </si>
  <si>
    <t>hb</t>
  </si>
  <si>
    <t>schol</t>
  </si>
  <si>
    <t>bank</t>
  </si>
  <si>
    <t>Bank Fees</t>
  </si>
  <si>
    <t>do</t>
  </si>
  <si>
    <t>box</t>
  </si>
  <si>
    <t>RG 2021 expense</t>
  </si>
  <si>
    <t>rg21</t>
  </si>
  <si>
    <t>rg20 exp</t>
  </si>
  <si>
    <t>rg20 inc</t>
  </si>
  <si>
    <t>Ck # 5042 (RG2020 exp)</t>
  </si>
  <si>
    <t>Ck # 5043 (RG2020 inc)</t>
  </si>
  <si>
    <t>Ck # 5045 (RG2020 inc)</t>
  </si>
  <si>
    <t>Ck # 5047 (RG2020 inc)</t>
  </si>
  <si>
    <t>Ck # 5048 (RG2020 inc)</t>
  </si>
  <si>
    <t>D&amp;O Insurance</t>
  </si>
  <si>
    <t>unnamed scholarship</t>
  </si>
  <si>
    <t>Assets minus Liabilities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</si>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</sst>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;@"/>
    <numFmt numFmtId="165" formatCode="[$-409]d\-mmm;@"/>
    <numFmt numFmtId="166" formatCode="mm/dd/yy;@"/>
    <numFmt numFmtId="167" formatCode="&quot;$&quot;#,##0.00"/>
    <numFmt numFmtId="168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 val="singleAccounting"/>
      <sz val="12"/>
      <color theme="1"/>
      <name val="Arial"/>
      <family val="2"/>
    </font>
    <font>
      <u/>
      <sz val="12"/>
      <color theme="1"/>
      <name val="Arial"/>
      <family val="2"/>
    </font>
    <font>
      <sz val="8"/>
      <color theme="1"/>
      <name val="Arial"/>
      <family val="2"/>
    </font>
    <font>
      <b/>
      <u/>
      <sz val="12"/>
      <color theme="1"/>
      <name val="Arial"/>
      <family val="2"/>
    </font>
    <font>
      <sz val="8"/>
      <color rgb="FF00B050"/>
      <name val="Arial"/>
      <family val="2"/>
    </font>
    <font>
      <sz val="8"/>
      <color rgb="FF92D05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44" fontId="4" fillId="0" borderId="0" xfId="1" applyFont="1" applyAlignment="1">
      <alignment horizontal="center"/>
    </xf>
    <xf numFmtId="44" fontId="4" fillId="2" borderId="0" xfId="1" applyFont="1" applyFill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center"/>
    </xf>
    <xf numFmtId="44" fontId="3" fillId="0" borderId="0" xfId="1" applyFont="1"/>
    <xf numFmtId="44" fontId="3" fillId="2" borderId="0" xfId="1" applyFont="1" applyFill="1"/>
    <xf numFmtId="44" fontId="6" fillId="0" borderId="0" xfId="1" applyFont="1"/>
    <xf numFmtId="44" fontId="2" fillId="0" borderId="0" xfId="1" applyFont="1"/>
    <xf numFmtId="44" fontId="2" fillId="2" borderId="0" xfId="1" applyFont="1" applyFill="1"/>
    <xf numFmtId="44" fontId="2" fillId="0" borderId="0" xfId="0" applyNumberFormat="1" applyFont="1"/>
    <xf numFmtId="44" fontId="2" fillId="2" borderId="0" xfId="0" applyNumberFormat="1" applyFont="1" applyFill="1"/>
    <xf numFmtId="44" fontId="2" fillId="0" borderId="1" xfId="1" applyFont="1" applyBorder="1"/>
    <xf numFmtId="44" fontId="2" fillId="0" borderId="0" xfId="1" applyFont="1" applyBorder="1"/>
    <xf numFmtId="44" fontId="2" fillId="2" borderId="0" xfId="1" applyFont="1" applyFill="1" applyBorder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" fontId="2" fillId="0" borderId="0" xfId="0" applyNumberFormat="1" applyFont="1"/>
    <xf numFmtId="0" fontId="7" fillId="0" borderId="0" xfId="0" applyFont="1" applyAlignment="1">
      <alignment horizontal="left"/>
    </xf>
    <xf numFmtId="16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44" fontId="8" fillId="0" borderId="0" xfId="1" applyFont="1"/>
    <xf numFmtId="44" fontId="9" fillId="0" borderId="0" xfId="1" applyFont="1"/>
    <xf numFmtId="44" fontId="2" fillId="0" borderId="0" xfId="1" applyFont="1" applyFill="1"/>
    <xf numFmtId="44" fontId="2" fillId="0" borderId="0" xfId="1" applyFont="1" applyFill="1" applyBorder="1" applyAlignment="1">
      <alignment horizontal="center"/>
    </xf>
    <xf numFmtId="44" fontId="2" fillId="0" borderId="0" xfId="1" applyFont="1" applyFill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44" fontId="2" fillId="0" borderId="0" xfId="1" applyFont="1" applyFill="1" applyBorder="1" applyAlignment="1">
      <alignment horizontal="left" indent="1"/>
    </xf>
    <xf numFmtId="44" fontId="2" fillId="0" borderId="0" xfId="0" applyNumberFormat="1" applyFont="1" applyAlignment="1">
      <alignment horizontal="left" indent="1"/>
    </xf>
    <xf numFmtId="44" fontId="3" fillId="0" borderId="0" xfId="1" applyFont="1" applyFill="1" applyBorder="1"/>
    <xf numFmtId="16" fontId="2" fillId="0" borderId="0" xfId="0" applyNumberFormat="1" applyFont="1" applyAlignment="1">
      <alignment horizontal="left" indent="1"/>
    </xf>
    <xf numFmtId="16" fontId="3" fillId="0" borderId="0" xfId="0" applyNumberFormat="1" applyFont="1" applyAlignment="1">
      <alignment horizontal="left"/>
    </xf>
    <xf numFmtId="0" fontId="3" fillId="0" borderId="0" xfId="0" applyFont="1"/>
    <xf numFmtId="44" fontId="2" fillId="0" borderId="1" xfId="1" applyFont="1" applyFill="1" applyBorder="1" applyAlignment="1">
      <alignment horizontal="center"/>
    </xf>
    <xf numFmtId="44" fontId="2" fillId="0" borderId="1" xfId="1" applyFont="1" applyFill="1" applyBorder="1"/>
    <xf numFmtId="44" fontId="10" fillId="0" borderId="0" xfId="1" applyFont="1" applyFill="1"/>
    <xf numFmtId="0" fontId="2" fillId="0" borderId="0" xfId="1" applyNumberFormat="1" applyFont="1" applyFill="1" applyBorder="1" applyAlignment="1">
      <alignment horizontal="left" indent="1"/>
    </xf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44" fontId="2" fillId="2" borderId="1" xfId="1" applyFont="1" applyFill="1" applyBorder="1"/>
    <xf numFmtId="44" fontId="4" fillId="0" borderId="0" xfId="1" applyFont="1"/>
    <xf numFmtId="44" fontId="4" fillId="2" borderId="0" xfId="1" applyFont="1" applyFill="1"/>
    <xf numFmtId="44" fontId="10" fillId="0" borderId="0" xfId="1" applyFont="1"/>
    <xf numFmtId="0" fontId="2" fillId="2" borderId="0" xfId="0" applyFont="1" applyFill="1"/>
    <xf numFmtId="14" fontId="5" fillId="0" borderId="0" xfId="0" applyNumberFormat="1" applyFont="1"/>
    <xf numFmtId="44" fontId="5" fillId="0" borderId="0" xfId="1" applyFont="1" applyAlignment="1">
      <alignment horizontal="center"/>
    </xf>
    <xf numFmtId="44" fontId="3" fillId="0" borderId="1" xfId="1" applyFont="1" applyBorder="1"/>
    <xf numFmtId="0" fontId="7" fillId="0" borderId="0" xfId="0" applyFont="1"/>
    <xf numFmtId="167" fontId="2" fillId="0" borderId="0" xfId="1" applyNumberFormat="1" applyFont="1"/>
    <xf numFmtId="0" fontId="3" fillId="0" borderId="0" xfId="0" applyFont="1" applyAlignment="1">
      <alignment horizontal="center"/>
    </xf>
    <xf numFmtId="8" fontId="2" fillId="2" borderId="0" xfId="1" applyNumberFormat="1" applyFont="1" applyFill="1"/>
    <xf numFmtId="8" fontId="2" fillId="0" borderId="0" xfId="1" applyNumberFormat="1" applyFont="1" applyFill="1"/>
    <xf numFmtId="8" fontId="2" fillId="0" borderId="0" xfId="1" applyNumberFormat="1" applyFont="1"/>
    <xf numFmtId="8" fontId="2" fillId="0" borderId="1" xfId="1" applyNumberFormat="1" applyFont="1" applyFill="1" applyBorder="1"/>
    <xf numFmtId="44" fontId="4" fillId="0" borderId="0" xfId="1" applyFont="1" applyBorder="1"/>
    <xf numFmtId="8" fontId="2" fillId="0" borderId="0" xfId="1" applyNumberFormat="1" applyFont="1" applyBorder="1"/>
    <xf numFmtId="167" fontId="3" fillId="0" borderId="0" xfId="0" applyNumberFormat="1" applyFont="1"/>
    <xf numFmtId="167" fontId="2" fillId="0" borderId="1" xfId="1" applyNumberFormat="1" applyFont="1" applyBorder="1"/>
    <xf numFmtId="8" fontId="2" fillId="0" borderId="1" xfId="1" applyNumberFormat="1" applyFont="1" applyBorder="1"/>
    <xf numFmtId="8" fontId="2" fillId="0" borderId="0" xfId="1" applyNumberFormat="1" applyFont="1" applyFill="1" applyBorder="1"/>
    <xf numFmtId="0" fontId="3" fillId="2" borderId="0" xfId="0" applyFont="1" applyFill="1"/>
    <xf numFmtId="0" fontId="2" fillId="3" borderId="0" xfId="0" applyFont="1" applyFill="1"/>
    <xf numFmtId="8" fontId="2" fillId="3" borderId="0" xfId="1" applyNumberFormat="1" applyFont="1" applyFill="1" applyBorder="1"/>
    <xf numFmtId="8" fontId="2" fillId="3" borderId="0" xfId="1" applyNumberFormat="1" applyFont="1" applyFill="1"/>
    <xf numFmtId="8" fontId="5" fillId="0" borderId="0" xfId="0" applyNumberFormat="1" applyFont="1" applyAlignment="1">
      <alignment horizontal="center"/>
    </xf>
    <xf numFmtId="8" fontId="5" fillId="0" borderId="0" xfId="1" applyNumberFormat="1" applyFont="1" applyBorder="1" applyAlignment="1">
      <alignment horizontal="center"/>
    </xf>
    <xf numFmtId="8" fontId="5" fillId="0" borderId="0" xfId="1" applyNumberFormat="1" applyFont="1" applyFill="1" applyBorder="1" applyAlignment="1">
      <alignment horizontal="center"/>
    </xf>
    <xf numFmtId="168" fontId="2" fillId="0" borderId="0" xfId="0" applyNumberFormat="1" applyFont="1" applyAlignment="1">
      <alignment horizontal="left"/>
    </xf>
    <xf numFmtId="49" fontId="2" fillId="0" borderId="0" xfId="0" applyNumberFormat="1" applyFont="1"/>
    <xf numFmtId="8" fontId="3" fillId="0" borderId="0" xfId="1" applyNumberFormat="1" applyFont="1" applyBorder="1"/>
    <xf numFmtId="44" fontId="2" fillId="0" borderId="2" xfId="1" applyFont="1" applyBorder="1"/>
    <xf numFmtId="8" fontId="3" fillId="0" borderId="1" xfId="1" applyNumberFormat="1" applyFont="1" applyBorder="1"/>
    <xf numFmtId="44" fontId="3" fillId="0" borderId="0" xfId="1" applyFont="1" applyBorder="1"/>
    <xf numFmtId="8" fontId="3" fillId="0" borderId="0" xfId="1" applyNumberFormat="1" applyFont="1"/>
    <xf numFmtId="44" fontId="3" fillId="0" borderId="0" xfId="1" applyFont="1" applyFill="1" applyBorder="1" applyAlignment="1">
      <alignment horizontal="center"/>
    </xf>
    <xf numFmtId="44" fontId="2" fillId="0" borderId="0" xfId="1" applyFont="1" applyFill="1" applyBorder="1" applyAlignment="1">
      <alignment horizontal="center"/>
    </xf>
    <xf numFmtId="0" fontId="2" fillId="0" borderId="0" xfId="0" quotePrefix="1" applyFont="1" applyAlignment="1">
      <alignment horizontal="left" indent="1"/>
    </xf>
    <xf numFmtId="44" fontId="2" fillId="0" borderId="3" xfId="1" applyFont="1" applyBorder="1"/>
    <xf numFmtId="0" fontId="2" fillId="0" borderId="0" xfId="0" quotePrefix="1" applyFont="1" applyAlignment="1">
      <alignment horizontal="left"/>
    </xf>
    <xf numFmtId="44" fontId="2" fillId="0" borderId="1" xfId="0" applyNumberFormat="1" applyFont="1" applyBorder="1"/>
    <xf numFmtId="43" fontId="2" fillId="0" borderId="0" xfId="0" applyNumberFormat="1" applyFont="1"/>
    <xf numFmtId="43" fontId="2" fillId="0" borderId="0" xfId="2" applyFont="1"/>
    <xf numFmtId="0" fontId="3" fillId="0" borderId="0" xfId="0" applyFont="1" applyAlignment="1">
      <alignment horizontal="left" wrapText="1"/>
    </xf>
    <xf numFmtId="167" fontId="3" fillId="0" borderId="1" xfId="1" applyNumberFormat="1" applyFont="1" applyBorder="1"/>
    <xf numFmtId="0" fontId="5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44" fontId="2" fillId="0" borderId="0" xfId="1" applyFont="1" applyFill="1" applyBorder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4" fontId="2" fillId="0" borderId="0" xfId="1" quotePrefix="1" applyFont="1" applyFill="1" applyBorder="1" applyAlignment="1">
      <alignment horizontal="left" indent="1"/>
    </xf>
    <xf numFmtId="44" fontId="0" fillId="0" borderId="0" xfId="0" applyNumberFormat="1"/>
    <xf numFmtId="44" fontId="2" fillId="0" borderId="0" xfId="1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26" Type="http://schemas.microsoft.com/office/2017/10/relationships/person" Target="persons/person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5" Type="http://schemas.microsoft.com/office/2017/10/relationships/person" Target="persons/person0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9" Type="http://schemas.microsoft.com/office/2017/10/relationships/person" Target="persons/person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1.xml"/><Relationship Id="rId28" Type="http://schemas.microsoft.com/office/2017/10/relationships/person" Target="persons/person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7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tabSelected="1" workbookViewId="0"/>
  </sheetViews>
  <sheetFormatPr defaultRowHeight="15" x14ac:dyDescent="0.25"/>
  <cols>
    <col min="2" max="2" width="53.28515625" customWidth="1"/>
    <col min="3" max="3" width="14.5703125" customWidth="1"/>
    <col min="4" max="4" width="14" customWidth="1"/>
    <col min="6" max="6" width="11.7109375" bestFit="1" customWidth="1"/>
  </cols>
  <sheetData>
    <row r="1" spans="2:6" ht="15.75" x14ac:dyDescent="0.25">
      <c r="B1" s="95" t="s">
        <v>48</v>
      </c>
      <c r="C1" s="95"/>
      <c r="D1" s="95"/>
      <c r="E1" s="1"/>
      <c r="F1" s="1"/>
    </row>
    <row r="2" spans="2:6" ht="15.75" x14ac:dyDescent="0.25">
      <c r="B2" s="95" t="s">
        <v>110</v>
      </c>
      <c r="C2" s="95"/>
      <c r="D2" s="95"/>
      <c r="E2" s="1"/>
      <c r="F2" s="1"/>
    </row>
    <row r="3" spans="2:6" ht="15.75" x14ac:dyDescent="0.25">
      <c r="B3" s="96" t="s">
        <v>132</v>
      </c>
      <c r="C3" s="97"/>
      <c r="D3" s="97"/>
      <c r="E3" s="1"/>
      <c r="F3" s="1"/>
    </row>
    <row r="4" spans="2:6" ht="15.75" x14ac:dyDescent="0.25">
      <c r="B4" s="56"/>
      <c r="C4" s="20">
        <v>2020</v>
      </c>
      <c r="D4" s="20">
        <v>2021</v>
      </c>
      <c r="E4" s="1"/>
      <c r="F4" s="1"/>
    </row>
    <row r="5" spans="2:6" ht="15.75" x14ac:dyDescent="0.25">
      <c r="B5" s="1"/>
      <c r="C5" s="1"/>
      <c r="D5" s="1"/>
      <c r="E5" s="1"/>
      <c r="F5" s="1"/>
    </row>
    <row r="6" spans="2:6" ht="15.75" x14ac:dyDescent="0.25">
      <c r="B6" s="41" t="s">
        <v>111</v>
      </c>
      <c r="C6" s="1"/>
      <c r="D6" s="13"/>
      <c r="E6" s="1"/>
      <c r="F6" s="1"/>
    </row>
    <row r="7" spans="2:6" ht="15.75" x14ac:dyDescent="0.25">
      <c r="B7" s="85" t="s">
        <v>133</v>
      </c>
      <c r="C7" s="13">
        <v>25737.550000000007</v>
      </c>
      <c r="D7" s="13">
        <f>'Apr '!C9</f>
        <v>27813.319999999992</v>
      </c>
      <c r="E7" s="1"/>
      <c r="F7" s="15"/>
    </row>
    <row r="8" spans="2:6" ht="15.75" x14ac:dyDescent="0.25">
      <c r="B8" s="85" t="s">
        <v>134</v>
      </c>
      <c r="C8" s="13">
        <v>8466.5</v>
      </c>
      <c r="D8" s="13">
        <f>'Apr '!H9</f>
        <v>6423.62</v>
      </c>
      <c r="E8" s="1"/>
      <c r="F8" s="15"/>
    </row>
    <row r="9" spans="2:6" ht="15.75" x14ac:dyDescent="0.25">
      <c r="B9" s="85" t="s">
        <v>135</v>
      </c>
      <c r="C9" s="13">
        <v>859.53</v>
      </c>
      <c r="D9" s="89">
        <f>C9+0.04</f>
        <v>859.56999999999994</v>
      </c>
      <c r="E9" s="1"/>
      <c r="F9" s="15"/>
    </row>
    <row r="10" spans="2:6" ht="15.75" x14ac:dyDescent="0.25">
      <c r="B10" s="85" t="s">
        <v>136</v>
      </c>
      <c r="C10" s="13">
        <v>44.44</v>
      </c>
      <c r="D10" s="90">
        <f t="shared" ref="D10:D13" si="0">C10</f>
        <v>44.44</v>
      </c>
      <c r="E10" s="1"/>
      <c r="F10" s="15"/>
    </row>
    <row r="11" spans="2:6" ht="15.75" x14ac:dyDescent="0.25">
      <c r="B11" s="35" t="s">
        <v>112</v>
      </c>
      <c r="C11" s="13">
        <v>60</v>
      </c>
      <c r="D11" s="90">
        <f t="shared" si="0"/>
        <v>60</v>
      </c>
      <c r="E11" s="1"/>
      <c r="F11" s="15"/>
    </row>
    <row r="12" spans="2:6" ht="15.75" x14ac:dyDescent="0.25">
      <c r="B12" s="85" t="s">
        <v>137</v>
      </c>
      <c r="C12" s="13">
        <v>34.999999999999545</v>
      </c>
      <c r="D12" s="90">
        <f t="shared" si="0"/>
        <v>34.999999999999545</v>
      </c>
      <c r="E12" s="1"/>
      <c r="F12" s="15"/>
    </row>
    <row r="13" spans="2:6" ht="15.75" x14ac:dyDescent="0.25">
      <c r="B13" s="85" t="s">
        <v>138</v>
      </c>
      <c r="C13" s="13">
        <v>229</v>
      </c>
      <c r="D13" s="90">
        <f t="shared" si="0"/>
        <v>229</v>
      </c>
      <c r="E13" s="1"/>
      <c r="F13" s="15"/>
    </row>
    <row r="14" spans="2:6" ht="15.75" x14ac:dyDescent="0.25">
      <c r="B14" s="35"/>
      <c r="C14" s="13"/>
      <c r="D14" s="13"/>
      <c r="E14" s="1"/>
      <c r="F14" s="15"/>
    </row>
    <row r="15" spans="2:6" ht="15.75" x14ac:dyDescent="0.25">
      <c r="B15" s="1" t="s">
        <v>139</v>
      </c>
      <c r="C15" s="86">
        <f>SUM(C7:C14)</f>
        <v>35432.020000000004</v>
      </c>
      <c r="D15" s="86">
        <f>SUM(D7:D14)</f>
        <v>35464.949999999997</v>
      </c>
      <c r="E15" s="1"/>
      <c r="F15" s="15"/>
    </row>
    <row r="16" spans="2:6" ht="15.75" x14ac:dyDescent="0.25">
      <c r="B16" s="1"/>
      <c r="C16" s="1"/>
      <c r="D16" s="1"/>
      <c r="E16" s="1"/>
      <c r="F16" s="1"/>
    </row>
    <row r="17" spans="2:6" ht="15.75" x14ac:dyDescent="0.25">
      <c r="B17" s="41" t="s">
        <v>113</v>
      </c>
      <c r="C17" s="57"/>
      <c r="D17" s="57"/>
      <c r="E17" s="1"/>
      <c r="F17" s="1"/>
    </row>
    <row r="18" spans="2:6" ht="15.75" x14ac:dyDescent="0.25">
      <c r="B18" s="85" t="s">
        <v>140</v>
      </c>
      <c r="C18" s="13">
        <v>130.26999999999998</v>
      </c>
      <c r="D18" s="15">
        <f>C18</f>
        <v>130.26999999999998</v>
      </c>
      <c r="E18" s="1"/>
      <c r="F18" s="15"/>
    </row>
    <row r="19" spans="2:6" ht="15.75" x14ac:dyDescent="0.25">
      <c r="B19" s="1"/>
      <c r="C19" s="1"/>
      <c r="D19" s="1"/>
      <c r="E19" s="1"/>
      <c r="F19" s="15"/>
    </row>
    <row r="20" spans="2:6" ht="15.75" x14ac:dyDescent="0.25">
      <c r="B20" s="87" t="s">
        <v>141</v>
      </c>
      <c r="C20" s="86">
        <f>SUM(C18:C19)</f>
        <v>130.26999999999998</v>
      </c>
      <c r="D20" s="86">
        <f>SUM(D18:D19)</f>
        <v>130.26999999999998</v>
      </c>
      <c r="E20" s="1"/>
      <c r="F20" s="1"/>
    </row>
    <row r="21" spans="2:6" ht="15.75" x14ac:dyDescent="0.25">
      <c r="B21" s="1"/>
      <c r="C21" s="1"/>
      <c r="D21" s="1"/>
    </row>
    <row r="22" spans="2:6" ht="16.5" thickBot="1" x14ac:dyDescent="0.3">
      <c r="B22" s="1" t="s">
        <v>142</v>
      </c>
      <c r="C22" s="88">
        <f>C15-C20</f>
        <v>35301.750000000007</v>
      </c>
      <c r="D22" s="88">
        <f>D15-D20</f>
        <v>35334.68</v>
      </c>
    </row>
    <row r="23" spans="2:6" ht="16.5" thickTop="1" x14ac:dyDescent="0.25">
      <c r="B23" s="1"/>
      <c r="C23" s="1"/>
      <c r="D23" s="1"/>
    </row>
    <row r="24" spans="2:6" ht="15.75" x14ac:dyDescent="0.25">
      <c r="B24" s="1" t="s">
        <v>143</v>
      </c>
      <c r="C24" s="1"/>
      <c r="D24" s="15">
        <f>D22-C22</f>
        <v>32.929999999993015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defaultRowHeight="15" x14ac:dyDescent="0.25"/>
  <cols>
    <col min="1" max="1" width="30.7109375" bestFit="1" customWidth="1"/>
    <col min="2" max="2" width="8.42578125" bestFit="1" customWidth="1"/>
    <col min="3" max="3" width="14.28515625" bestFit="1" customWidth="1"/>
    <col min="6" max="6" width="26.5703125" bestFit="1" customWidth="1"/>
    <col min="7" max="7" width="8.42578125" bestFit="1" customWidth="1"/>
    <col min="8" max="8" width="14.28515625" bestFit="1" customWidth="1"/>
  </cols>
  <sheetData>
    <row r="1" spans="1:8" ht="15.75" x14ac:dyDescent="0.25">
      <c r="A1" s="91" t="s">
        <v>2</v>
      </c>
      <c r="B1" s="1"/>
      <c r="C1" s="2">
        <v>2020</v>
      </c>
      <c r="D1" s="1"/>
      <c r="E1" s="3"/>
      <c r="F1" s="91" t="s">
        <v>74</v>
      </c>
      <c r="G1" s="1"/>
      <c r="H1" s="2">
        <v>2020</v>
      </c>
    </row>
    <row r="2" spans="1:8" ht="17.25" x14ac:dyDescent="0.35">
      <c r="A2" s="4"/>
      <c r="B2" s="5"/>
      <c r="C2" s="6" t="s">
        <v>19</v>
      </c>
      <c r="D2" s="6"/>
      <c r="E2" s="7"/>
      <c r="F2" s="1"/>
      <c r="G2" s="5"/>
      <c r="H2" s="6" t="s">
        <v>19</v>
      </c>
    </row>
    <row r="3" spans="1:8" ht="15.75" x14ac:dyDescent="0.25">
      <c r="A3" s="8" t="s">
        <v>3</v>
      </c>
      <c r="B3" s="9">
        <v>44125</v>
      </c>
      <c r="C3" s="10">
        <f>Oct!C9</f>
        <v>27423.839999999993</v>
      </c>
      <c r="D3" s="10"/>
      <c r="E3" s="11"/>
      <c r="F3" s="8" t="s">
        <v>3</v>
      </c>
      <c r="G3" s="9">
        <v>44135</v>
      </c>
      <c r="H3" s="10">
        <f>Oct!H9</f>
        <v>6423.62</v>
      </c>
    </row>
    <row r="4" spans="1:8" ht="15.75" x14ac:dyDescent="0.25">
      <c r="A4" s="8"/>
      <c r="B4" s="9"/>
      <c r="C4" s="12"/>
      <c r="D4" s="13"/>
      <c r="E4" s="14"/>
      <c r="F4" s="8"/>
      <c r="G4" s="9"/>
      <c r="H4" s="13"/>
    </row>
    <row r="5" spans="1:8" ht="15.75" x14ac:dyDescent="0.25">
      <c r="A5" s="93" t="s">
        <v>144</v>
      </c>
      <c r="B5" s="9"/>
      <c r="C5" s="13">
        <v>0</v>
      </c>
      <c r="D5" s="13"/>
      <c r="E5" s="14"/>
      <c r="F5" s="93" t="s">
        <v>144</v>
      </c>
      <c r="G5" s="9"/>
      <c r="H5" s="13">
        <v>0</v>
      </c>
    </row>
    <row r="6" spans="1:8" ht="15.75" x14ac:dyDescent="0.25">
      <c r="A6" s="8"/>
      <c r="B6" s="9"/>
      <c r="C6" s="13"/>
      <c r="D6" s="13"/>
      <c r="E6" s="14"/>
      <c r="F6" s="8"/>
      <c r="G6" s="9"/>
      <c r="H6" s="13"/>
    </row>
    <row r="7" spans="1:8" ht="15.75" x14ac:dyDescent="0.25">
      <c r="A7" s="93" t="s">
        <v>145</v>
      </c>
      <c r="B7" s="9"/>
      <c r="C7" s="15">
        <v>1707</v>
      </c>
      <c r="D7" s="15"/>
      <c r="E7" s="16"/>
      <c r="F7" s="93" t="s">
        <v>145</v>
      </c>
      <c r="H7" s="15">
        <v>0</v>
      </c>
    </row>
    <row r="8" spans="1:8" ht="15.75" x14ac:dyDescent="0.25">
      <c r="A8" s="8"/>
      <c r="B8" s="9"/>
      <c r="C8" s="13"/>
      <c r="D8" s="13"/>
      <c r="E8" s="14"/>
      <c r="F8" s="8"/>
      <c r="G8" s="9"/>
      <c r="H8" s="13"/>
    </row>
    <row r="9" spans="1:8" ht="16.5" thickBot="1" x14ac:dyDescent="0.3">
      <c r="A9" s="8" t="s">
        <v>4</v>
      </c>
      <c r="B9" s="9">
        <v>44154</v>
      </c>
      <c r="C9" s="55">
        <f>C3+C5-C7</f>
        <v>25716.839999999993</v>
      </c>
      <c r="D9" s="18"/>
      <c r="E9" s="19"/>
      <c r="F9" s="8" t="s">
        <v>4</v>
      </c>
      <c r="G9" s="9">
        <v>44165</v>
      </c>
      <c r="H9" s="55">
        <f>H3+H5-H7</f>
        <v>6423.62</v>
      </c>
    </row>
    <row r="10" spans="1:8" ht="16.5" thickTop="1" x14ac:dyDescent="0.25">
      <c r="A10" s="8"/>
      <c r="B10" s="9"/>
      <c r="C10" s="13"/>
      <c r="D10" s="13"/>
      <c r="E10" s="14"/>
      <c r="F10" s="8"/>
      <c r="G10" s="9"/>
      <c r="H10" s="13"/>
    </row>
    <row r="11" spans="1:8" ht="17.25" x14ac:dyDescent="0.35">
      <c r="A11" s="20" t="s">
        <v>5</v>
      </c>
      <c r="B11" s="9" t="s">
        <v>6</v>
      </c>
      <c r="C11" s="6" t="s">
        <v>7</v>
      </c>
      <c r="D11" s="6"/>
      <c r="E11" s="7"/>
      <c r="F11" s="20" t="s">
        <v>5</v>
      </c>
      <c r="G11" s="9" t="s">
        <v>6</v>
      </c>
      <c r="H11" s="6" t="s">
        <v>7</v>
      </c>
    </row>
    <row r="12" spans="1:8" ht="15.75" x14ac:dyDescent="0.25">
      <c r="A12" s="1"/>
      <c r="B12" s="22"/>
      <c r="C12" s="13">
        <v>0</v>
      </c>
      <c r="D12" s="13"/>
      <c r="E12" s="14"/>
      <c r="F12" s="23"/>
      <c r="G12" s="22"/>
      <c r="H12" s="13">
        <v>0</v>
      </c>
    </row>
    <row r="13" spans="1:8" ht="15.75" x14ac:dyDescent="0.25">
      <c r="A13" s="4"/>
      <c r="B13" s="22"/>
      <c r="C13" s="13"/>
      <c r="D13" s="13"/>
      <c r="E13" s="14"/>
      <c r="F13" s="1"/>
      <c r="G13" s="22"/>
      <c r="H13" s="13"/>
    </row>
    <row r="14" spans="1:8" ht="16.5" thickBot="1" x14ac:dyDescent="0.3">
      <c r="A14" s="8" t="s">
        <v>9</v>
      </c>
      <c r="B14" s="22"/>
      <c r="C14" s="17">
        <f>SUM(C12:C13)</f>
        <v>0</v>
      </c>
      <c r="D14" s="18"/>
      <c r="E14" s="19"/>
      <c r="F14" s="8" t="s">
        <v>9</v>
      </c>
      <c r="G14" s="22"/>
      <c r="H14" s="17">
        <f>SUM(H12:H13)</f>
        <v>0</v>
      </c>
    </row>
    <row r="15" spans="1:8" ht="16.5" thickTop="1" x14ac:dyDescent="0.25">
      <c r="A15" s="4"/>
      <c r="B15" s="22"/>
      <c r="C15" s="13"/>
      <c r="D15" s="13"/>
      <c r="E15" s="14"/>
      <c r="F15" s="1"/>
      <c r="G15" s="22"/>
      <c r="H15" s="13"/>
    </row>
    <row r="16" spans="1:8" ht="17.25" x14ac:dyDescent="0.35">
      <c r="A16" s="20" t="s">
        <v>10</v>
      </c>
      <c r="B16" s="9" t="s">
        <v>6</v>
      </c>
      <c r="C16" s="6" t="s">
        <v>7</v>
      </c>
      <c r="D16" s="6"/>
      <c r="E16" s="7"/>
      <c r="F16" s="20" t="s">
        <v>10</v>
      </c>
      <c r="G16" s="9" t="s">
        <v>6</v>
      </c>
      <c r="H16" s="6" t="s">
        <v>7</v>
      </c>
    </row>
    <row r="17" spans="1:8" ht="15.75" x14ac:dyDescent="0.25">
      <c r="A17" s="1" t="s">
        <v>93</v>
      </c>
      <c r="B17" s="22">
        <v>44131</v>
      </c>
      <c r="C17" s="13">
        <v>737</v>
      </c>
      <c r="D17" s="13" t="s">
        <v>160</v>
      </c>
      <c r="E17" s="14"/>
      <c r="F17" s="41"/>
      <c r="G17" s="22"/>
      <c r="H17" s="13">
        <v>0</v>
      </c>
    </row>
    <row r="18" spans="1:8" ht="15.75" x14ac:dyDescent="0.25">
      <c r="A18" s="1" t="s">
        <v>94</v>
      </c>
      <c r="B18" s="22">
        <v>44151</v>
      </c>
      <c r="C18" s="13">
        <v>818</v>
      </c>
      <c r="D18" s="13" t="s">
        <v>167</v>
      </c>
      <c r="E18" s="14"/>
      <c r="F18" s="1"/>
      <c r="G18" s="22"/>
      <c r="H18" s="13"/>
    </row>
    <row r="19" spans="1:8" ht="15.75" x14ac:dyDescent="0.25">
      <c r="A19" s="1" t="s">
        <v>11</v>
      </c>
      <c r="B19" s="22">
        <v>44133</v>
      </c>
      <c r="C19" s="13">
        <v>152</v>
      </c>
      <c r="D19" s="13" t="s">
        <v>147</v>
      </c>
      <c r="E19" s="14"/>
      <c r="F19" s="1"/>
      <c r="G19" s="22"/>
      <c r="H19" s="13"/>
    </row>
    <row r="20" spans="1:8" ht="15.75" x14ac:dyDescent="0.25">
      <c r="A20" s="4"/>
      <c r="B20" s="22"/>
      <c r="C20" s="13"/>
      <c r="D20" s="13"/>
      <c r="E20" s="14"/>
      <c r="F20" s="1"/>
      <c r="G20" s="22"/>
      <c r="H20" s="13"/>
    </row>
    <row r="21" spans="1:8" ht="16.5" thickBot="1" x14ac:dyDescent="0.3">
      <c r="A21" s="8" t="s">
        <v>12</v>
      </c>
      <c r="B21" s="22"/>
      <c r="C21" s="17">
        <f>SUM(C17:C20)</f>
        <v>1707</v>
      </c>
      <c r="D21" s="18"/>
      <c r="E21" s="19"/>
      <c r="F21" s="8" t="s">
        <v>12</v>
      </c>
      <c r="G21" s="22"/>
      <c r="H21" s="17">
        <f>SUM(H17:H20)</f>
        <v>0</v>
      </c>
    </row>
    <row r="22" spans="1:8" ht="15.75" thickTop="1" x14ac:dyDescent="0.25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defaultRowHeight="15" x14ac:dyDescent="0.25"/>
  <cols>
    <col min="1" max="1" width="31.140625" bestFit="1" customWidth="1"/>
    <col min="2" max="2" width="10.140625" bestFit="1" customWidth="1"/>
    <col min="3" max="3" width="14.28515625" bestFit="1" customWidth="1"/>
    <col min="6" max="6" width="30.7109375" bestFit="1" customWidth="1"/>
    <col min="7" max="7" width="8.7109375" bestFit="1" customWidth="1"/>
    <col min="8" max="8" width="13.42578125" bestFit="1" customWidth="1"/>
  </cols>
  <sheetData>
    <row r="1" spans="1:8" ht="15.75" x14ac:dyDescent="0.25">
      <c r="A1" s="91" t="s">
        <v>2</v>
      </c>
      <c r="B1" s="1"/>
      <c r="C1" s="2">
        <v>2020</v>
      </c>
      <c r="D1" s="1"/>
      <c r="E1" s="3"/>
      <c r="F1" s="91" t="s">
        <v>74</v>
      </c>
      <c r="G1" s="1"/>
      <c r="H1" s="2">
        <v>2020</v>
      </c>
    </row>
    <row r="2" spans="1:8" ht="17.25" x14ac:dyDescent="0.35">
      <c r="A2" s="4"/>
      <c r="B2" s="5"/>
      <c r="C2" s="6" t="s">
        <v>20</v>
      </c>
      <c r="D2" s="6"/>
      <c r="E2" s="7"/>
      <c r="F2" s="1"/>
      <c r="G2" s="5"/>
      <c r="H2" s="6" t="s">
        <v>20</v>
      </c>
    </row>
    <row r="3" spans="1:8" ht="15.75" x14ac:dyDescent="0.25">
      <c r="A3" s="8" t="s">
        <v>3</v>
      </c>
      <c r="B3" s="9">
        <v>44155</v>
      </c>
      <c r="C3" s="10">
        <f>Nov!C9</f>
        <v>25716.839999999993</v>
      </c>
      <c r="D3" s="10"/>
      <c r="E3" s="11"/>
      <c r="F3" s="8" t="s">
        <v>3</v>
      </c>
      <c r="G3" s="9">
        <v>44166</v>
      </c>
      <c r="H3" s="10">
        <f>Nov!H9</f>
        <v>6423.62</v>
      </c>
    </row>
    <row r="4" spans="1:8" ht="15.75" x14ac:dyDescent="0.25">
      <c r="A4" s="8"/>
      <c r="B4" s="9"/>
      <c r="C4" s="12"/>
      <c r="D4" s="13"/>
      <c r="E4" s="14"/>
      <c r="F4" s="8"/>
      <c r="G4" s="9"/>
      <c r="H4" s="13"/>
    </row>
    <row r="5" spans="1:8" ht="15.75" x14ac:dyDescent="0.25">
      <c r="A5" s="93" t="s">
        <v>144</v>
      </c>
      <c r="B5" s="9"/>
      <c r="C5" s="13">
        <v>1563.15</v>
      </c>
      <c r="D5" s="13"/>
      <c r="E5" s="14"/>
      <c r="F5" s="93" t="s">
        <v>144</v>
      </c>
      <c r="G5" s="9"/>
      <c r="H5" s="13">
        <v>0</v>
      </c>
    </row>
    <row r="6" spans="1:8" ht="15.75" x14ac:dyDescent="0.25">
      <c r="A6" s="8"/>
      <c r="B6" s="9"/>
      <c r="C6" s="13"/>
      <c r="D6" s="13"/>
      <c r="E6" s="14"/>
      <c r="F6" s="8"/>
      <c r="G6" s="9"/>
      <c r="H6" s="13"/>
    </row>
    <row r="7" spans="1:8" ht="15.75" x14ac:dyDescent="0.25">
      <c r="A7" s="93" t="s">
        <v>145</v>
      </c>
      <c r="B7" s="9"/>
      <c r="C7" s="15">
        <v>1417</v>
      </c>
      <c r="D7" s="15"/>
      <c r="E7" s="16"/>
      <c r="F7" s="93" t="s">
        <v>145</v>
      </c>
      <c r="H7" s="15">
        <v>0</v>
      </c>
    </row>
    <row r="8" spans="1:8" ht="15.75" x14ac:dyDescent="0.25">
      <c r="A8" s="8"/>
      <c r="B8" s="9"/>
      <c r="C8" s="13"/>
      <c r="D8" s="13"/>
      <c r="E8" s="14"/>
      <c r="F8" s="8"/>
      <c r="G8" s="9"/>
      <c r="H8" s="13"/>
    </row>
    <row r="9" spans="1:8" ht="16.5" thickBot="1" x14ac:dyDescent="0.3">
      <c r="A9" s="8" t="s">
        <v>4</v>
      </c>
      <c r="B9" s="9">
        <v>44182</v>
      </c>
      <c r="C9" s="55">
        <f>C3+C5-C7</f>
        <v>25862.989999999994</v>
      </c>
      <c r="D9" s="18"/>
      <c r="E9" s="19"/>
      <c r="F9" s="8" t="s">
        <v>4</v>
      </c>
      <c r="G9" s="9">
        <v>44196</v>
      </c>
      <c r="H9" s="55">
        <f>H3+H5-H7</f>
        <v>6423.62</v>
      </c>
    </row>
    <row r="10" spans="1:8" ht="16.5" thickTop="1" x14ac:dyDescent="0.25">
      <c r="A10" s="8"/>
      <c r="B10" s="9"/>
      <c r="C10" s="13"/>
      <c r="D10" s="13"/>
      <c r="E10" s="14"/>
      <c r="F10" s="8"/>
      <c r="G10" s="9"/>
      <c r="H10" s="13"/>
    </row>
    <row r="11" spans="1:8" ht="17.25" x14ac:dyDescent="0.35">
      <c r="A11" s="20" t="s">
        <v>5</v>
      </c>
      <c r="B11" s="9" t="s">
        <v>6</v>
      </c>
      <c r="C11" s="6" t="s">
        <v>7</v>
      </c>
      <c r="D11" s="6"/>
      <c r="E11" s="7"/>
      <c r="F11" s="20" t="s">
        <v>5</v>
      </c>
      <c r="G11" s="9" t="s">
        <v>6</v>
      </c>
      <c r="H11" s="6" t="s">
        <v>7</v>
      </c>
    </row>
    <row r="12" spans="1:8" ht="15.75" x14ac:dyDescent="0.25">
      <c r="A12" s="25" t="s">
        <v>8</v>
      </c>
      <c r="B12" s="26">
        <v>44155</v>
      </c>
      <c r="C12" s="13">
        <v>1563.15</v>
      </c>
      <c r="D12" s="13"/>
      <c r="E12" s="14"/>
      <c r="F12" s="23"/>
      <c r="G12" s="22"/>
      <c r="H12" s="13">
        <v>0</v>
      </c>
    </row>
    <row r="13" spans="1:8" ht="15.75" x14ac:dyDescent="0.25">
      <c r="A13" s="4"/>
      <c r="B13" s="22"/>
      <c r="C13" s="13"/>
      <c r="D13" s="13"/>
      <c r="E13" s="14"/>
      <c r="F13" s="1"/>
      <c r="G13" s="22"/>
      <c r="H13" s="13"/>
    </row>
    <row r="14" spans="1:8" ht="16.5" thickBot="1" x14ac:dyDescent="0.3">
      <c r="A14" s="8" t="s">
        <v>9</v>
      </c>
      <c r="B14" s="22"/>
      <c r="C14" s="17">
        <f>SUM(C12:C13)</f>
        <v>1563.15</v>
      </c>
      <c r="D14" s="18"/>
      <c r="E14" s="19"/>
      <c r="F14" s="8" t="s">
        <v>9</v>
      </c>
      <c r="G14" s="22"/>
      <c r="H14" s="17">
        <f>SUM(H12:H13)</f>
        <v>0</v>
      </c>
    </row>
    <row r="15" spans="1:8" ht="16.5" thickTop="1" x14ac:dyDescent="0.25">
      <c r="A15" s="4"/>
      <c r="B15" s="22"/>
      <c r="C15" s="13"/>
      <c r="D15" s="13"/>
      <c r="E15" s="14"/>
      <c r="F15" s="1"/>
      <c r="G15" s="22"/>
      <c r="H15" s="13"/>
    </row>
    <row r="16" spans="1:8" ht="17.25" x14ac:dyDescent="0.35">
      <c r="A16" s="20" t="s">
        <v>10</v>
      </c>
      <c r="B16" s="9" t="s">
        <v>6</v>
      </c>
      <c r="C16" s="6" t="s">
        <v>7</v>
      </c>
      <c r="D16" s="6"/>
      <c r="E16" s="7"/>
      <c r="F16" s="20" t="s">
        <v>10</v>
      </c>
      <c r="G16" s="9" t="s">
        <v>6</v>
      </c>
      <c r="H16" s="6" t="s">
        <v>7</v>
      </c>
    </row>
    <row r="17" spans="1:8" ht="15.75" x14ac:dyDescent="0.25">
      <c r="A17" s="1" t="s">
        <v>95</v>
      </c>
      <c r="B17" s="22">
        <v>44172</v>
      </c>
      <c r="C17" s="13">
        <v>905</v>
      </c>
      <c r="D17" s="13" t="s">
        <v>160</v>
      </c>
      <c r="E17" s="14"/>
      <c r="F17" s="1" t="s">
        <v>96</v>
      </c>
      <c r="G17" s="22"/>
      <c r="H17" s="13">
        <v>0</v>
      </c>
    </row>
    <row r="18" spans="1:8" ht="15.75" x14ac:dyDescent="0.25">
      <c r="A18" s="1" t="s">
        <v>97</v>
      </c>
      <c r="B18" s="22">
        <v>44180</v>
      </c>
      <c r="C18" s="13">
        <v>360</v>
      </c>
      <c r="D18" s="13" t="s">
        <v>168</v>
      </c>
      <c r="E18" s="14"/>
      <c r="F18" s="1" t="s">
        <v>23</v>
      </c>
      <c r="G18" s="22"/>
      <c r="H18" s="13">
        <v>0</v>
      </c>
    </row>
    <row r="19" spans="1:8" ht="15.75" x14ac:dyDescent="0.25">
      <c r="A19" s="1" t="s">
        <v>11</v>
      </c>
      <c r="B19" s="22">
        <v>44172</v>
      </c>
      <c r="C19" s="13">
        <v>152</v>
      </c>
      <c r="D19" s="13" t="s">
        <v>147</v>
      </c>
      <c r="E19" s="14"/>
      <c r="F19" s="1"/>
      <c r="G19" s="22"/>
      <c r="H19" s="13"/>
    </row>
    <row r="20" spans="1:8" ht="15.75" x14ac:dyDescent="0.25">
      <c r="A20" s="4"/>
      <c r="B20" s="22"/>
      <c r="C20" s="13"/>
      <c r="D20" s="13"/>
      <c r="E20" s="14"/>
      <c r="F20" s="1"/>
      <c r="G20" s="22"/>
      <c r="H20" s="13"/>
    </row>
    <row r="21" spans="1:8" ht="16.5" thickBot="1" x14ac:dyDescent="0.3">
      <c r="A21" s="8" t="s">
        <v>12</v>
      </c>
      <c r="B21" s="22"/>
      <c r="C21" s="17">
        <f>SUM(C17:C20)</f>
        <v>1417</v>
      </c>
      <c r="D21" s="18"/>
      <c r="E21" s="19"/>
      <c r="F21" s="8" t="s">
        <v>12</v>
      </c>
      <c r="G21" s="22"/>
      <c r="H21" s="17">
        <f>SUM(H17:H20)</f>
        <v>0</v>
      </c>
    </row>
    <row r="22" spans="1:8" ht="15.75" thickTop="1" x14ac:dyDescent="0.2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/>
  </sheetViews>
  <sheetFormatPr defaultRowHeight="18.75" customHeight="1" x14ac:dyDescent="0.25"/>
  <cols>
    <col min="1" max="1" width="33.7109375" bestFit="1" customWidth="1"/>
    <col min="2" max="2" width="12.7109375" bestFit="1" customWidth="1"/>
    <col min="3" max="3" width="14.28515625" bestFit="1" customWidth="1"/>
    <col min="6" max="6" width="24.7109375" bestFit="1" customWidth="1"/>
    <col min="7" max="7" width="8.140625" bestFit="1" customWidth="1"/>
    <col min="8" max="8" width="14.28515625" bestFit="1" customWidth="1"/>
  </cols>
  <sheetData>
    <row r="1" spans="1:8" ht="31.5" x14ac:dyDescent="0.25">
      <c r="A1" s="91" t="s">
        <v>2</v>
      </c>
      <c r="B1" s="1"/>
      <c r="C1" s="2">
        <v>2021</v>
      </c>
      <c r="D1" s="1"/>
      <c r="E1" s="3"/>
      <c r="F1" s="91" t="s">
        <v>74</v>
      </c>
      <c r="G1" s="1"/>
      <c r="H1" s="2">
        <v>2021</v>
      </c>
    </row>
    <row r="2" spans="1:8" ht="17.25" x14ac:dyDescent="0.35">
      <c r="A2" s="4"/>
      <c r="B2" s="5"/>
      <c r="C2" s="6" t="s">
        <v>21</v>
      </c>
      <c r="D2" s="6"/>
      <c r="E2" s="7"/>
      <c r="F2" s="1"/>
      <c r="G2" s="5"/>
      <c r="H2" s="6" t="s">
        <v>21</v>
      </c>
    </row>
    <row r="3" spans="1:8" ht="15.75" x14ac:dyDescent="0.25">
      <c r="A3" s="8" t="s">
        <v>3</v>
      </c>
      <c r="B3" s="27">
        <v>44181</v>
      </c>
      <c r="C3" s="10">
        <f>Dec!C9</f>
        <v>25862.989999999994</v>
      </c>
      <c r="D3" s="10"/>
      <c r="E3" s="11"/>
      <c r="F3" s="8" t="s">
        <v>3</v>
      </c>
      <c r="G3" s="9">
        <v>44197</v>
      </c>
      <c r="H3" s="10">
        <f>Dec!H9</f>
        <v>6423.62</v>
      </c>
    </row>
    <row r="4" spans="1:8" ht="15.75" x14ac:dyDescent="0.25">
      <c r="A4" s="8"/>
      <c r="B4" s="9"/>
      <c r="C4" s="13"/>
      <c r="D4" s="13"/>
      <c r="E4" s="14"/>
      <c r="F4" s="8"/>
      <c r="G4" s="9"/>
      <c r="H4" s="13"/>
    </row>
    <row r="5" spans="1:8" ht="15.75" x14ac:dyDescent="0.25">
      <c r="A5" s="93" t="s">
        <v>144</v>
      </c>
      <c r="B5" s="9"/>
      <c r="C5" s="13">
        <v>3184.3</v>
      </c>
      <c r="D5" s="13"/>
      <c r="E5" s="14"/>
      <c r="F5" s="93" t="s">
        <v>144</v>
      </c>
      <c r="G5" s="9"/>
      <c r="H5" s="13">
        <v>0</v>
      </c>
    </row>
    <row r="6" spans="1:8" ht="15.75" x14ac:dyDescent="0.25">
      <c r="A6" s="8"/>
      <c r="B6" s="9"/>
      <c r="C6" s="13"/>
      <c r="D6" s="13"/>
      <c r="E6" s="14"/>
      <c r="F6" s="8"/>
      <c r="G6" s="9"/>
      <c r="H6" s="13"/>
    </row>
    <row r="7" spans="1:8" ht="15.75" x14ac:dyDescent="0.25">
      <c r="A7" s="93" t="s">
        <v>145</v>
      </c>
      <c r="B7" s="1"/>
      <c r="C7" s="15">
        <v>2231.12</v>
      </c>
      <c r="D7" s="15"/>
      <c r="E7" s="16"/>
      <c r="F7" s="93" t="s">
        <v>145</v>
      </c>
      <c r="G7" s="1"/>
      <c r="H7" s="15">
        <v>0</v>
      </c>
    </row>
    <row r="8" spans="1:8" ht="15.75" x14ac:dyDescent="0.25">
      <c r="A8" s="8"/>
      <c r="B8" s="9"/>
      <c r="C8" s="13"/>
      <c r="D8" s="13"/>
      <c r="E8" s="14"/>
      <c r="F8" s="8"/>
      <c r="G8" s="9"/>
      <c r="H8" s="13"/>
    </row>
    <row r="9" spans="1:8" ht="16.5" thickBot="1" x14ac:dyDescent="0.3">
      <c r="A9" s="8" t="s">
        <v>4</v>
      </c>
      <c r="B9" s="9">
        <v>44217</v>
      </c>
      <c r="C9" s="55">
        <f>C3+C5-C7</f>
        <v>26816.169999999995</v>
      </c>
      <c r="D9" s="18"/>
      <c r="E9" s="19"/>
      <c r="F9" s="8" t="s">
        <v>4</v>
      </c>
      <c r="G9" s="9">
        <v>44216</v>
      </c>
      <c r="H9" s="55">
        <f>H3+H5-H7</f>
        <v>6423.62</v>
      </c>
    </row>
    <row r="10" spans="1:8" ht="16.5" thickTop="1" x14ac:dyDescent="0.25">
      <c r="A10" s="8"/>
      <c r="B10" s="9"/>
      <c r="C10" s="13"/>
      <c r="D10" s="13"/>
      <c r="E10" s="14"/>
      <c r="F10" s="8"/>
      <c r="G10" s="9"/>
      <c r="H10" s="13"/>
    </row>
    <row r="11" spans="1:8" ht="17.25" x14ac:dyDescent="0.35">
      <c r="A11" s="20" t="s">
        <v>5</v>
      </c>
      <c r="B11" s="9" t="s">
        <v>6</v>
      </c>
      <c r="C11" s="6" t="s">
        <v>7</v>
      </c>
      <c r="D11" s="6"/>
      <c r="E11" s="7"/>
      <c r="F11" s="20" t="s">
        <v>5</v>
      </c>
      <c r="G11" s="9" t="s">
        <v>6</v>
      </c>
      <c r="H11" s="6" t="s">
        <v>7</v>
      </c>
    </row>
    <row r="12" spans="1:8" ht="15.75" x14ac:dyDescent="0.25">
      <c r="A12" s="25" t="s">
        <v>8</v>
      </c>
      <c r="B12" s="28">
        <v>44183</v>
      </c>
      <c r="C12" s="13">
        <v>1576.6</v>
      </c>
      <c r="D12" s="13"/>
      <c r="E12" s="14"/>
      <c r="F12" s="1"/>
      <c r="G12" s="22"/>
      <c r="H12" s="13">
        <v>0</v>
      </c>
    </row>
    <row r="13" spans="1:8" ht="15.75" x14ac:dyDescent="0.25">
      <c r="A13" s="25" t="s">
        <v>8</v>
      </c>
      <c r="B13" s="22">
        <v>44211</v>
      </c>
      <c r="C13" s="13">
        <v>1607.7</v>
      </c>
      <c r="D13" s="13"/>
      <c r="E13" s="14"/>
      <c r="F13" s="23"/>
      <c r="G13" s="22"/>
      <c r="H13" s="13"/>
    </row>
    <row r="14" spans="1:8" ht="15.75" x14ac:dyDescent="0.25">
      <c r="A14" s="4"/>
      <c r="B14" s="22"/>
      <c r="C14" s="13"/>
      <c r="D14" s="13"/>
      <c r="E14" s="14"/>
      <c r="F14" s="1"/>
      <c r="G14" s="22"/>
      <c r="H14" s="13"/>
    </row>
    <row r="15" spans="1:8" ht="16.5" thickBot="1" x14ac:dyDescent="0.3">
      <c r="A15" s="8" t="s">
        <v>9</v>
      </c>
      <c r="B15" s="22"/>
      <c r="C15" s="17">
        <f>SUM(C12:C14)</f>
        <v>3184.3</v>
      </c>
      <c r="D15" s="18"/>
      <c r="E15" s="19"/>
      <c r="F15" s="8" t="s">
        <v>9</v>
      </c>
      <c r="G15" s="22"/>
      <c r="H15" s="17">
        <f>SUM(H12:H14)</f>
        <v>0</v>
      </c>
    </row>
    <row r="16" spans="1:8" ht="16.5" thickTop="1" x14ac:dyDescent="0.25">
      <c r="A16" s="4"/>
      <c r="B16" s="22"/>
      <c r="C16" s="13"/>
      <c r="D16" s="13"/>
      <c r="E16" s="14"/>
      <c r="F16" s="1"/>
      <c r="G16" s="22"/>
      <c r="H16" s="13"/>
    </row>
    <row r="17" spans="1:8" ht="17.25" x14ac:dyDescent="0.35">
      <c r="A17" s="20" t="s">
        <v>10</v>
      </c>
      <c r="B17" s="9" t="s">
        <v>6</v>
      </c>
      <c r="C17" s="6" t="s">
        <v>7</v>
      </c>
      <c r="D17" s="6"/>
      <c r="E17" s="7"/>
      <c r="F17" s="20" t="s">
        <v>10</v>
      </c>
      <c r="G17" s="9" t="s">
        <v>6</v>
      </c>
      <c r="H17" s="6" t="s">
        <v>7</v>
      </c>
    </row>
    <row r="18" spans="1:8" ht="15.75" x14ac:dyDescent="0.25">
      <c r="A18" s="4" t="s">
        <v>98</v>
      </c>
      <c r="B18" s="28">
        <v>43460</v>
      </c>
      <c r="C18" s="13">
        <v>905</v>
      </c>
      <c r="D18" s="13" t="s">
        <v>160</v>
      </c>
      <c r="E18" s="14"/>
      <c r="F18" s="1"/>
      <c r="G18" s="22"/>
      <c r="H18" s="13">
        <v>0</v>
      </c>
    </row>
    <row r="19" spans="1:8" ht="15.75" x14ac:dyDescent="0.25">
      <c r="A19" s="4" t="s">
        <v>99</v>
      </c>
      <c r="B19" s="22">
        <v>44203</v>
      </c>
      <c r="C19" s="13">
        <v>1000</v>
      </c>
      <c r="D19" s="13" t="s">
        <v>146</v>
      </c>
      <c r="E19" s="14"/>
      <c r="F19" s="1"/>
      <c r="G19" s="22"/>
      <c r="H19" s="13"/>
    </row>
    <row r="20" spans="1:8" ht="15.75" x14ac:dyDescent="0.25">
      <c r="A20" s="4" t="s">
        <v>100</v>
      </c>
      <c r="B20" s="22">
        <v>43465</v>
      </c>
      <c r="C20" s="13">
        <v>152</v>
      </c>
      <c r="D20" s="13" t="s">
        <v>147</v>
      </c>
      <c r="E20" s="14"/>
      <c r="F20" s="1"/>
      <c r="G20" s="22"/>
      <c r="H20" s="13"/>
    </row>
    <row r="21" spans="1:8" ht="15.75" x14ac:dyDescent="0.25">
      <c r="A21" s="4" t="s">
        <v>101</v>
      </c>
      <c r="B21" s="22">
        <v>44207</v>
      </c>
      <c r="C21" s="13">
        <v>35</v>
      </c>
      <c r="D21" s="13" t="s">
        <v>170</v>
      </c>
      <c r="E21" s="14"/>
      <c r="F21" s="1"/>
      <c r="G21" s="22"/>
      <c r="H21" s="13"/>
    </row>
    <row r="22" spans="1:8" ht="15.75" x14ac:dyDescent="0.25">
      <c r="A22" s="4" t="s">
        <v>102</v>
      </c>
      <c r="B22" s="22">
        <v>44216</v>
      </c>
      <c r="C22" s="13">
        <v>139.12</v>
      </c>
      <c r="D22" s="13" t="s">
        <v>170</v>
      </c>
      <c r="E22" s="14"/>
      <c r="F22" s="1"/>
      <c r="G22" s="22"/>
      <c r="H22" s="13"/>
    </row>
    <row r="23" spans="1:8" ht="15.75" x14ac:dyDescent="0.25">
      <c r="A23" s="4"/>
      <c r="B23" s="22"/>
      <c r="C23" s="13"/>
      <c r="D23" s="13"/>
      <c r="E23" s="14"/>
      <c r="F23" s="1"/>
      <c r="G23" s="22"/>
      <c r="H23" s="13"/>
    </row>
    <row r="24" spans="1:8" ht="16.5" thickBot="1" x14ac:dyDescent="0.3">
      <c r="A24" s="8" t="s">
        <v>12</v>
      </c>
      <c r="B24" s="22"/>
      <c r="C24" s="17">
        <f>SUM(C18:C23)</f>
        <v>2231.12</v>
      </c>
      <c r="D24" s="18"/>
      <c r="E24" s="19"/>
      <c r="F24" s="8" t="s">
        <v>12</v>
      </c>
      <c r="G24" s="22"/>
      <c r="H24" s="17">
        <f>SUM(H18:H23)</f>
        <v>0</v>
      </c>
    </row>
    <row r="25" spans="1:8" ht="15.75" thickTop="1" x14ac:dyDescent="0.25"/>
    <row r="26" spans="1:8" ht="15" x14ac:dyDescent="0.2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/>
  </sheetViews>
  <sheetFormatPr defaultRowHeight="20.25" customHeight="1" x14ac:dyDescent="0.25"/>
  <cols>
    <col min="1" max="1" width="30.7109375" bestFit="1" customWidth="1"/>
    <col min="2" max="2" width="8.5703125" bestFit="1" customWidth="1"/>
    <col min="3" max="3" width="14.28515625" bestFit="1" customWidth="1"/>
    <col min="6" max="6" width="25.42578125" bestFit="1" customWidth="1"/>
    <col min="7" max="7" width="8.7109375" bestFit="1" customWidth="1"/>
    <col min="8" max="8" width="14.28515625" bestFit="1" customWidth="1"/>
  </cols>
  <sheetData>
    <row r="1" spans="1:8" ht="15.75" x14ac:dyDescent="0.25">
      <c r="A1" s="91" t="s">
        <v>2</v>
      </c>
      <c r="B1" s="1"/>
      <c r="C1" s="2">
        <v>2021</v>
      </c>
      <c r="D1" s="1"/>
      <c r="E1" s="3"/>
      <c r="F1" s="91" t="s">
        <v>74</v>
      </c>
      <c r="G1" s="1"/>
      <c r="H1" s="2">
        <v>2021</v>
      </c>
    </row>
    <row r="2" spans="1:8" ht="17.25" x14ac:dyDescent="0.35">
      <c r="A2" s="4"/>
      <c r="B2" s="5"/>
      <c r="C2" s="6" t="s">
        <v>22</v>
      </c>
      <c r="D2" s="6"/>
      <c r="E2" s="7"/>
      <c r="F2" s="1"/>
      <c r="G2" s="5"/>
      <c r="H2" s="6" t="s">
        <v>22</v>
      </c>
    </row>
    <row r="3" spans="1:8" ht="15.75" x14ac:dyDescent="0.25">
      <c r="A3" s="8" t="s">
        <v>3</v>
      </c>
      <c r="B3" s="9">
        <v>44218</v>
      </c>
      <c r="C3" s="10">
        <f>Jan!C9</f>
        <v>26816.169999999995</v>
      </c>
      <c r="D3" s="10"/>
      <c r="E3" s="11"/>
      <c r="F3" s="8" t="s">
        <v>3</v>
      </c>
      <c r="G3" s="9">
        <v>44228</v>
      </c>
      <c r="H3" s="10">
        <f>Jan!H9</f>
        <v>6423.62</v>
      </c>
    </row>
    <row r="4" spans="1:8" ht="15.75" x14ac:dyDescent="0.25">
      <c r="A4" s="8"/>
      <c r="B4" s="9"/>
      <c r="C4" s="12"/>
      <c r="D4" s="13"/>
      <c r="E4" s="14"/>
      <c r="F4" s="8"/>
      <c r="G4" s="9"/>
      <c r="H4" s="29"/>
    </row>
    <row r="5" spans="1:8" ht="15.75" x14ac:dyDescent="0.25">
      <c r="A5" s="93" t="s">
        <v>144</v>
      </c>
      <c r="B5" s="9"/>
      <c r="C5" s="13">
        <v>12.98</v>
      </c>
      <c r="D5" s="13"/>
      <c r="E5" s="14"/>
      <c r="F5" s="93" t="s">
        <v>144</v>
      </c>
      <c r="G5" s="9"/>
      <c r="H5" s="13">
        <v>0</v>
      </c>
    </row>
    <row r="6" spans="1:8" ht="15.75" x14ac:dyDescent="0.25">
      <c r="A6" s="8"/>
      <c r="B6" s="9"/>
      <c r="C6" s="13"/>
      <c r="D6" s="13"/>
      <c r="E6" s="14"/>
      <c r="F6" s="8"/>
      <c r="G6" s="9"/>
      <c r="H6" s="13"/>
    </row>
    <row r="7" spans="1:8" ht="15.75" x14ac:dyDescent="0.25">
      <c r="A7" s="93" t="s">
        <v>145</v>
      </c>
      <c r="C7" s="15">
        <v>1394.8899999999999</v>
      </c>
      <c r="D7" s="15"/>
      <c r="E7" s="16"/>
      <c r="F7" s="93" t="s">
        <v>145</v>
      </c>
      <c r="H7" s="15">
        <v>0</v>
      </c>
    </row>
    <row r="8" spans="1:8" ht="15.75" x14ac:dyDescent="0.25">
      <c r="A8" s="8"/>
      <c r="B8" s="9"/>
      <c r="C8" s="13"/>
      <c r="D8" s="13"/>
      <c r="E8" s="14"/>
      <c r="F8" s="8"/>
      <c r="G8" s="9"/>
      <c r="H8" s="13"/>
    </row>
    <row r="9" spans="1:8" ht="16.5" thickBot="1" x14ac:dyDescent="0.3">
      <c r="A9" s="8" t="s">
        <v>4</v>
      </c>
      <c r="B9" s="9">
        <v>44245</v>
      </c>
      <c r="C9" s="55">
        <f>C3+C5-C7</f>
        <v>25434.259999999995</v>
      </c>
      <c r="D9" s="18"/>
      <c r="E9" s="19"/>
      <c r="F9" s="8" t="s">
        <v>4</v>
      </c>
      <c r="G9" s="9">
        <v>44216</v>
      </c>
      <c r="H9" s="55">
        <f>H3+H5-H7</f>
        <v>6423.62</v>
      </c>
    </row>
    <row r="10" spans="1:8" ht="16.5" thickTop="1" x14ac:dyDescent="0.25">
      <c r="A10" s="8"/>
      <c r="B10" s="9"/>
      <c r="C10" s="13"/>
      <c r="D10" s="13"/>
      <c r="E10" s="14"/>
      <c r="F10" s="8"/>
      <c r="G10" s="9"/>
      <c r="H10" s="13"/>
    </row>
    <row r="11" spans="1:8" ht="17.25" x14ac:dyDescent="0.35">
      <c r="A11" s="20" t="s">
        <v>5</v>
      </c>
      <c r="B11" s="9" t="s">
        <v>6</v>
      </c>
      <c r="C11" s="6" t="s">
        <v>7</v>
      </c>
      <c r="D11" s="6"/>
      <c r="E11" s="7"/>
      <c r="F11" s="20" t="s">
        <v>5</v>
      </c>
      <c r="G11" s="9" t="s">
        <v>6</v>
      </c>
      <c r="H11" s="6" t="s">
        <v>7</v>
      </c>
    </row>
    <row r="12" spans="1:8" ht="15.75" x14ac:dyDescent="0.25">
      <c r="A12" s="25" t="s">
        <v>14</v>
      </c>
      <c r="B12" s="22">
        <v>44225</v>
      </c>
      <c r="C12" s="13">
        <v>12.98</v>
      </c>
      <c r="D12" s="13"/>
      <c r="E12" s="14"/>
      <c r="F12" s="1"/>
      <c r="G12" s="22"/>
      <c r="H12" s="13">
        <v>0</v>
      </c>
    </row>
    <row r="13" spans="1:8" ht="15.75" x14ac:dyDescent="0.25">
      <c r="A13" s="4"/>
      <c r="B13" s="22"/>
      <c r="C13" s="13"/>
      <c r="D13" s="13"/>
      <c r="E13" s="14"/>
      <c r="F13" s="1"/>
      <c r="G13" s="22"/>
      <c r="H13" s="13"/>
    </row>
    <row r="14" spans="1:8" ht="16.5" thickBot="1" x14ac:dyDescent="0.3">
      <c r="A14" s="8" t="s">
        <v>9</v>
      </c>
      <c r="B14" s="22"/>
      <c r="C14" s="17">
        <f>SUM(C12:C13)</f>
        <v>12.98</v>
      </c>
      <c r="D14" s="18"/>
      <c r="E14" s="19"/>
      <c r="F14" s="8" t="s">
        <v>9</v>
      </c>
      <c r="G14" s="22"/>
      <c r="H14" s="17">
        <f>SUM(H12:H13)</f>
        <v>0</v>
      </c>
    </row>
    <row r="15" spans="1:8" ht="16.5" thickTop="1" x14ac:dyDescent="0.25">
      <c r="A15" s="4"/>
      <c r="B15" s="22"/>
      <c r="C15" s="13"/>
      <c r="D15" s="13"/>
      <c r="E15" s="14"/>
      <c r="F15" s="1"/>
      <c r="G15" s="22"/>
      <c r="H15" s="13"/>
    </row>
    <row r="16" spans="1:8" ht="17.25" x14ac:dyDescent="0.35">
      <c r="A16" s="20" t="s">
        <v>10</v>
      </c>
      <c r="B16" s="9" t="s">
        <v>6</v>
      </c>
      <c r="C16" s="6" t="s">
        <v>7</v>
      </c>
      <c r="D16" s="6"/>
      <c r="E16" s="7"/>
      <c r="F16" s="20" t="s">
        <v>10</v>
      </c>
      <c r="G16" s="9" t="s">
        <v>6</v>
      </c>
      <c r="H16" s="6" t="s">
        <v>7</v>
      </c>
    </row>
    <row r="17" spans="1:8" ht="15.75" x14ac:dyDescent="0.25">
      <c r="A17" s="4" t="s">
        <v>103</v>
      </c>
      <c r="B17" s="22">
        <v>44230</v>
      </c>
      <c r="C17" s="13">
        <v>988</v>
      </c>
      <c r="D17" s="13" t="s">
        <v>160</v>
      </c>
      <c r="E17" s="14"/>
      <c r="F17" s="1"/>
      <c r="G17" s="22"/>
      <c r="H17" s="13">
        <v>0</v>
      </c>
    </row>
    <row r="18" spans="1:8" ht="15.75" x14ac:dyDescent="0.25">
      <c r="A18" s="4" t="s">
        <v>81</v>
      </c>
      <c r="B18" s="22">
        <v>44229</v>
      </c>
      <c r="C18" s="13">
        <v>152</v>
      </c>
      <c r="D18" s="13" t="s">
        <v>147</v>
      </c>
      <c r="E18" s="14"/>
      <c r="F18" s="1"/>
      <c r="G18" s="22"/>
      <c r="H18" s="13"/>
    </row>
    <row r="19" spans="1:8" ht="15.75" x14ac:dyDescent="0.25">
      <c r="A19" s="4" t="s">
        <v>104</v>
      </c>
      <c r="B19" s="22">
        <v>44243</v>
      </c>
      <c r="C19" s="13">
        <v>35</v>
      </c>
      <c r="D19" s="13" t="s">
        <v>170</v>
      </c>
      <c r="E19" s="14"/>
      <c r="F19" s="1"/>
      <c r="G19" s="22"/>
      <c r="H19" s="13"/>
    </row>
    <row r="20" spans="1:8" ht="15.75" x14ac:dyDescent="0.25">
      <c r="A20" s="4" t="s">
        <v>102</v>
      </c>
      <c r="B20" s="22">
        <v>44243</v>
      </c>
      <c r="C20" s="13">
        <v>219.89</v>
      </c>
      <c r="D20" s="13" t="s">
        <v>170</v>
      </c>
      <c r="E20" s="14"/>
      <c r="F20" s="1"/>
      <c r="G20" s="22"/>
      <c r="H20" s="13"/>
    </row>
    <row r="21" spans="1:8" ht="15.75" x14ac:dyDescent="0.25">
      <c r="A21" s="4"/>
      <c r="B21" s="22"/>
      <c r="C21" s="13"/>
      <c r="D21" s="13"/>
      <c r="E21" s="14"/>
      <c r="F21" s="1"/>
      <c r="G21" s="22"/>
      <c r="H21" s="13"/>
    </row>
    <row r="22" spans="1:8" ht="16.5" thickBot="1" x14ac:dyDescent="0.3">
      <c r="A22" s="8" t="s">
        <v>12</v>
      </c>
      <c r="B22" s="22"/>
      <c r="C22" s="17">
        <f>SUM(C17:C21)</f>
        <v>1394.8899999999999</v>
      </c>
      <c r="D22" s="18"/>
      <c r="E22" s="19"/>
      <c r="F22" s="8" t="s">
        <v>12</v>
      </c>
      <c r="G22" s="22"/>
      <c r="H22" s="17">
        <f>SUM(H17:H21)</f>
        <v>0</v>
      </c>
    </row>
    <row r="23" spans="1:8" ht="15.75" thickTop="1" x14ac:dyDescent="0.25"/>
    <row r="24" spans="1:8" ht="15" x14ac:dyDescent="0.25"/>
    <row r="25" spans="1:8" ht="15" x14ac:dyDescent="0.25"/>
    <row r="26" spans="1:8" ht="15" x14ac:dyDescent="0.25"/>
    <row r="27" spans="1:8" ht="15" x14ac:dyDescent="0.25"/>
    <row r="28" spans="1:8" ht="15" x14ac:dyDescent="0.25"/>
    <row r="29" spans="1:8" ht="15" x14ac:dyDescent="0.25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/>
  </sheetViews>
  <sheetFormatPr defaultColWidth="9.5703125" defaultRowHeight="21.75" customHeight="1" x14ac:dyDescent="0.25"/>
  <cols>
    <col min="1" max="1" width="30.7109375" bestFit="1" customWidth="1"/>
    <col min="2" max="2" width="8.5703125" bestFit="1" customWidth="1"/>
    <col min="3" max="3" width="14.28515625" bestFit="1" customWidth="1"/>
    <col min="6" max="6" width="24.7109375" bestFit="1" customWidth="1"/>
    <col min="7" max="7" width="8.42578125" bestFit="1" customWidth="1"/>
    <col min="8" max="8" width="14.28515625" bestFit="1" customWidth="1"/>
  </cols>
  <sheetData>
    <row r="1" spans="1:8" ht="31.5" x14ac:dyDescent="0.25">
      <c r="A1" s="91" t="s">
        <v>2</v>
      </c>
      <c r="B1" s="1"/>
      <c r="C1" s="2">
        <v>2021</v>
      </c>
      <c r="D1" s="1"/>
      <c r="E1" s="3"/>
      <c r="F1" s="91" t="s">
        <v>74</v>
      </c>
      <c r="G1" s="1"/>
      <c r="H1" s="2">
        <v>2021</v>
      </c>
    </row>
    <row r="2" spans="1:8" ht="17.25" x14ac:dyDescent="0.35">
      <c r="A2" s="4"/>
      <c r="B2" s="5"/>
      <c r="C2" s="6" t="s">
        <v>24</v>
      </c>
      <c r="D2" s="6"/>
      <c r="E2" s="7"/>
      <c r="F2" s="1"/>
      <c r="G2" s="5"/>
      <c r="H2" s="6" t="s">
        <v>24</v>
      </c>
    </row>
    <row r="3" spans="1:8" ht="15.75" x14ac:dyDescent="0.25">
      <c r="A3" s="8" t="s">
        <v>3</v>
      </c>
      <c r="B3" s="9">
        <v>44246</v>
      </c>
      <c r="C3" s="10">
        <f>Feb!C9</f>
        <v>25434.259999999995</v>
      </c>
      <c r="D3" s="10"/>
      <c r="E3" s="11"/>
      <c r="F3" s="8" t="s">
        <v>3</v>
      </c>
      <c r="G3" s="9">
        <v>44256</v>
      </c>
      <c r="H3" s="10">
        <f>Feb!H9</f>
        <v>6423.62</v>
      </c>
    </row>
    <row r="4" spans="1:8" ht="15.75" x14ac:dyDescent="0.25">
      <c r="A4" s="8"/>
      <c r="B4" s="9"/>
      <c r="C4" s="12"/>
      <c r="D4" s="13"/>
      <c r="E4" s="14"/>
      <c r="F4" s="8"/>
      <c r="G4" s="9"/>
      <c r="H4" s="12"/>
    </row>
    <row r="5" spans="1:8" ht="15.75" x14ac:dyDescent="0.25">
      <c r="A5" s="93" t="s">
        <v>144</v>
      </c>
      <c r="B5" s="9"/>
      <c r="C5" s="13">
        <v>1606.6</v>
      </c>
      <c r="D5" s="13"/>
      <c r="E5" s="14"/>
      <c r="F5" s="93" t="s">
        <v>144</v>
      </c>
      <c r="G5" s="9"/>
      <c r="H5" s="13">
        <v>0</v>
      </c>
    </row>
    <row r="6" spans="1:8" ht="15.75" x14ac:dyDescent="0.25">
      <c r="A6" s="8"/>
      <c r="B6" s="9"/>
      <c r="C6" s="13"/>
      <c r="D6" s="13"/>
      <c r="E6" s="14"/>
      <c r="F6" s="8"/>
      <c r="G6" s="9"/>
      <c r="H6" s="13"/>
    </row>
    <row r="7" spans="1:8" ht="15.75" x14ac:dyDescent="0.25">
      <c r="A7" s="93" t="s">
        <v>145</v>
      </c>
      <c r="C7" s="15">
        <v>1414.8899999999999</v>
      </c>
      <c r="D7" s="15"/>
      <c r="E7" s="16"/>
      <c r="F7" s="93" t="s">
        <v>145</v>
      </c>
      <c r="G7" s="9"/>
      <c r="H7" s="15">
        <v>0</v>
      </c>
    </row>
    <row r="8" spans="1:8" ht="15.75" x14ac:dyDescent="0.25">
      <c r="A8" s="8"/>
      <c r="B8" s="9"/>
      <c r="C8" s="13"/>
      <c r="D8" s="13"/>
      <c r="E8" s="14"/>
      <c r="F8" s="8"/>
      <c r="G8" s="9"/>
      <c r="H8" s="13"/>
    </row>
    <row r="9" spans="1:8" ht="16.5" thickBot="1" x14ac:dyDescent="0.3">
      <c r="A9" s="8" t="s">
        <v>4</v>
      </c>
      <c r="B9" s="9">
        <v>44272</v>
      </c>
      <c r="C9" s="55">
        <f>C3+C5-C7</f>
        <v>25625.969999999994</v>
      </c>
      <c r="D9" s="18"/>
      <c r="E9" s="19"/>
      <c r="F9" s="8" t="s">
        <v>4</v>
      </c>
      <c r="G9" s="9">
        <v>44284</v>
      </c>
      <c r="H9" s="55">
        <f>H3+H5-H7</f>
        <v>6423.62</v>
      </c>
    </row>
    <row r="10" spans="1:8" ht="16.5" thickTop="1" x14ac:dyDescent="0.25">
      <c r="A10" s="8"/>
      <c r="B10" s="9"/>
      <c r="C10" s="13"/>
      <c r="D10" s="13"/>
      <c r="E10" s="14"/>
      <c r="F10" s="8"/>
      <c r="G10" s="9"/>
      <c r="H10" s="13"/>
    </row>
    <row r="11" spans="1:8" ht="17.25" x14ac:dyDescent="0.35">
      <c r="A11" s="20" t="s">
        <v>5</v>
      </c>
      <c r="B11" s="9" t="s">
        <v>6</v>
      </c>
      <c r="C11" s="6" t="s">
        <v>7</v>
      </c>
      <c r="D11" s="6"/>
      <c r="E11" s="7"/>
      <c r="F11" s="20" t="s">
        <v>5</v>
      </c>
      <c r="G11" s="9" t="s">
        <v>6</v>
      </c>
      <c r="H11" s="6" t="s">
        <v>7</v>
      </c>
    </row>
    <row r="12" spans="1:8" ht="15.75" x14ac:dyDescent="0.25">
      <c r="A12" s="25" t="s">
        <v>8</v>
      </c>
      <c r="B12" s="22">
        <v>44246</v>
      </c>
      <c r="C12" s="13">
        <v>1606.6</v>
      </c>
      <c r="D12" s="13"/>
      <c r="E12" s="14"/>
      <c r="F12" s="23"/>
      <c r="G12" s="22"/>
      <c r="H12" s="13">
        <v>0</v>
      </c>
    </row>
    <row r="13" spans="1:8" ht="15.75" x14ac:dyDescent="0.25">
      <c r="A13" s="4"/>
      <c r="B13" s="22"/>
      <c r="C13" s="13"/>
      <c r="D13" s="13"/>
      <c r="E13" s="14"/>
      <c r="F13" s="1"/>
      <c r="G13" s="22"/>
      <c r="H13" s="13"/>
    </row>
    <row r="14" spans="1:8" ht="16.5" thickBot="1" x14ac:dyDescent="0.3">
      <c r="A14" s="8" t="s">
        <v>9</v>
      </c>
      <c r="B14" s="22"/>
      <c r="C14" s="17">
        <f>SUM(C12:C13)</f>
        <v>1606.6</v>
      </c>
      <c r="D14" s="18"/>
      <c r="E14" s="19"/>
      <c r="F14" s="8" t="s">
        <v>9</v>
      </c>
      <c r="G14" s="22"/>
      <c r="H14" s="17">
        <f>SUM(H12:H13)</f>
        <v>0</v>
      </c>
    </row>
    <row r="15" spans="1:8" ht="16.5" thickTop="1" x14ac:dyDescent="0.25">
      <c r="A15" s="4"/>
      <c r="B15" s="22"/>
      <c r="C15" s="13"/>
      <c r="D15" s="13"/>
      <c r="E15" s="14"/>
      <c r="F15" s="1"/>
      <c r="G15" s="22"/>
      <c r="H15" s="13"/>
    </row>
    <row r="16" spans="1:8" ht="17.25" x14ac:dyDescent="0.35">
      <c r="A16" s="20" t="s">
        <v>10</v>
      </c>
      <c r="B16" s="9" t="s">
        <v>6</v>
      </c>
      <c r="C16" s="6" t="s">
        <v>7</v>
      </c>
      <c r="D16" s="6"/>
      <c r="E16" s="7"/>
      <c r="F16" s="20" t="s">
        <v>10</v>
      </c>
      <c r="G16" s="9" t="s">
        <v>6</v>
      </c>
      <c r="H16" s="6" t="s">
        <v>7</v>
      </c>
    </row>
    <row r="17" spans="1:8" ht="15.75" x14ac:dyDescent="0.25">
      <c r="A17" s="4" t="s">
        <v>105</v>
      </c>
      <c r="B17" s="22">
        <v>44249</v>
      </c>
      <c r="C17" s="13">
        <v>250</v>
      </c>
      <c r="D17" s="13" t="s">
        <v>170</v>
      </c>
      <c r="E17" s="14"/>
      <c r="F17" s="1"/>
      <c r="G17" s="22"/>
      <c r="H17" s="13">
        <v>0</v>
      </c>
    </row>
    <row r="18" spans="1:8" ht="15.75" x14ac:dyDescent="0.25">
      <c r="A18" s="4" t="s">
        <v>106</v>
      </c>
      <c r="B18" s="22">
        <v>44259</v>
      </c>
      <c r="C18" s="13">
        <v>848</v>
      </c>
      <c r="D18" s="13" t="s">
        <v>160</v>
      </c>
      <c r="E18" s="14"/>
      <c r="F18" s="1"/>
      <c r="G18" s="22"/>
      <c r="H18" s="13"/>
    </row>
    <row r="19" spans="1:8" ht="15.75" x14ac:dyDescent="0.25">
      <c r="A19" s="4" t="s">
        <v>81</v>
      </c>
      <c r="B19" s="22">
        <v>44258</v>
      </c>
      <c r="C19" s="13">
        <v>152</v>
      </c>
      <c r="D19" s="13" t="s">
        <v>147</v>
      </c>
      <c r="E19" s="14"/>
      <c r="F19" s="1"/>
      <c r="G19" s="22"/>
      <c r="H19" s="13"/>
    </row>
    <row r="20" spans="1:8" ht="15.75" x14ac:dyDescent="0.25">
      <c r="A20" s="4" t="s">
        <v>102</v>
      </c>
      <c r="B20" s="22">
        <v>44270</v>
      </c>
      <c r="C20" s="13">
        <v>164.89</v>
      </c>
      <c r="D20" s="13" t="s">
        <v>170</v>
      </c>
      <c r="E20" s="14"/>
      <c r="F20" s="1"/>
      <c r="G20" s="22"/>
      <c r="H20" s="13"/>
    </row>
    <row r="21" spans="1:8" ht="15.75" x14ac:dyDescent="0.25">
      <c r="A21" s="4"/>
      <c r="B21" s="22"/>
      <c r="C21" s="13"/>
      <c r="D21" s="13"/>
      <c r="E21" s="14"/>
      <c r="F21" s="1"/>
      <c r="G21" s="22"/>
      <c r="H21" s="13"/>
    </row>
    <row r="22" spans="1:8" ht="16.5" thickBot="1" x14ac:dyDescent="0.3">
      <c r="A22" s="8" t="s">
        <v>12</v>
      </c>
      <c r="B22" s="22"/>
      <c r="C22" s="17">
        <f>SUM(C17:C21)</f>
        <v>1414.8899999999999</v>
      </c>
      <c r="D22" s="18"/>
      <c r="E22" s="19"/>
      <c r="F22" s="8" t="s">
        <v>12</v>
      </c>
      <c r="G22" s="22"/>
      <c r="H22" s="17">
        <f>SUM(H17:H21)</f>
        <v>0</v>
      </c>
    </row>
    <row r="23" spans="1:8" ht="15.75" thickTop="1" x14ac:dyDescent="0.25"/>
    <row r="24" spans="1:8" ht="15" x14ac:dyDescent="0.25"/>
    <row r="25" spans="1:8" ht="15" x14ac:dyDescent="0.25"/>
    <row r="26" spans="1:8" ht="15" x14ac:dyDescent="0.25"/>
    <row r="27" spans="1:8" ht="15" x14ac:dyDescent="0.25"/>
    <row r="28" spans="1:8" ht="15" x14ac:dyDescent="0.25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defaultColWidth="9.28515625" defaultRowHeight="15" x14ac:dyDescent="0.25"/>
  <cols>
    <col min="1" max="1" width="30.7109375" bestFit="1" customWidth="1"/>
    <col min="2" max="2" width="8.42578125" bestFit="1" customWidth="1"/>
    <col min="3" max="3" width="14.28515625" bestFit="1" customWidth="1"/>
    <col min="6" max="6" width="24.7109375" bestFit="1" customWidth="1"/>
    <col min="7" max="7" width="8.140625" bestFit="1" customWidth="1"/>
    <col min="8" max="8" width="12.85546875" bestFit="1" customWidth="1"/>
  </cols>
  <sheetData>
    <row r="1" spans="1:8" ht="21" customHeight="1" x14ac:dyDescent="0.25">
      <c r="A1" s="91" t="s">
        <v>2</v>
      </c>
      <c r="B1" s="1"/>
      <c r="C1" s="2">
        <v>2021</v>
      </c>
      <c r="D1" s="1"/>
      <c r="E1" s="3"/>
      <c r="F1" s="91" t="s">
        <v>74</v>
      </c>
      <c r="G1" s="1"/>
      <c r="H1" s="2">
        <v>2021</v>
      </c>
    </row>
    <row r="2" spans="1:8" ht="17.25" x14ac:dyDescent="0.35">
      <c r="A2" s="4"/>
      <c r="B2" s="5"/>
      <c r="C2" s="6" t="s">
        <v>25</v>
      </c>
      <c r="D2" s="6"/>
      <c r="E2" s="7"/>
      <c r="F2" s="1"/>
      <c r="G2" s="5"/>
      <c r="H2" s="6" t="s">
        <v>25</v>
      </c>
    </row>
    <row r="3" spans="1:8" ht="15.75" x14ac:dyDescent="0.25">
      <c r="A3" s="8" t="s">
        <v>3</v>
      </c>
      <c r="B3" s="9">
        <v>44273</v>
      </c>
      <c r="C3" s="10">
        <f>Mar!C9</f>
        <v>25625.969999999994</v>
      </c>
      <c r="D3" s="10"/>
      <c r="E3" s="11"/>
      <c r="F3" s="8" t="s">
        <v>3</v>
      </c>
      <c r="G3" s="9">
        <v>44285</v>
      </c>
      <c r="H3" s="10">
        <f>Mar!H9</f>
        <v>6423.62</v>
      </c>
    </row>
    <row r="4" spans="1:8" ht="15.75" x14ac:dyDescent="0.25">
      <c r="A4" s="8"/>
      <c r="B4" s="9"/>
      <c r="C4" s="12"/>
      <c r="D4" s="13"/>
      <c r="E4" s="14"/>
      <c r="F4" s="8"/>
      <c r="G4" s="9"/>
      <c r="H4" s="30"/>
    </row>
    <row r="5" spans="1:8" ht="15.75" x14ac:dyDescent="0.25">
      <c r="A5" s="93" t="s">
        <v>144</v>
      </c>
      <c r="B5" s="9"/>
      <c r="C5" s="13">
        <v>3251.35</v>
      </c>
      <c r="D5" s="13"/>
      <c r="E5" s="14"/>
      <c r="F5" s="93" t="s">
        <v>144</v>
      </c>
      <c r="G5" s="9"/>
      <c r="H5" s="13">
        <v>0</v>
      </c>
    </row>
    <row r="6" spans="1:8" ht="15.75" x14ac:dyDescent="0.25">
      <c r="A6" s="8"/>
      <c r="B6" s="9"/>
      <c r="C6" s="13"/>
      <c r="D6" s="13"/>
      <c r="E6" s="14"/>
      <c r="F6" s="8"/>
      <c r="G6" s="9"/>
      <c r="H6" s="13"/>
    </row>
    <row r="7" spans="1:8" ht="15.75" x14ac:dyDescent="0.25">
      <c r="A7" s="93" t="s">
        <v>145</v>
      </c>
      <c r="C7" s="15">
        <v>1064</v>
      </c>
      <c r="D7" s="15"/>
      <c r="E7" s="16"/>
      <c r="F7" s="93" t="s">
        <v>145</v>
      </c>
      <c r="H7" s="15">
        <v>0</v>
      </c>
    </row>
    <row r="8" spans="1:8" ht="15.75" x14ac:dyDescent="0.25">
      <c r="A8" s="8"/>
      <c r="B8" s="9"/>
      <c r="C8" s="13"/>
      <c r="D8" s="13"/>
      <c r="E8" s="14"/>
      <c r="F8" s="8"/>
      <c r="G8" s="9"/>
      <c r="H8" s="13"/>
    </row>
    <row r="9" spans="1:8" ht="16.5" thickBot="1" x14ac:dyDescent="0.3">
      <c r="A9" s="8" t="s">
        <v>4</v>
      </c>
      <c r="B9" s="9">
        <v>44316</v>
      </c>
      <c r="C9" s="55">
        <f>C3+C5-C7</f>
        <v>27813.319999999992</v>
      </c>
      <c r="D9" s="18"/>
      <c r="E9" s="19"/>
      <c r="F9" s="8" t="s">
        <v>4</v>
      </c>
      <c r="G9" s="9">
        <v>44316</v>
      </c>
      <c r="H9" s="55">
        <f>H3+H5-H7</f>
        <v>6423.62</v>
      </c>
    </row>
    <row r="10" spans="1:8" ht="16.5" thickTop="1" x14ac:dyDescent="0.25">
      <c r="A10" s="8"/>
      <c r="B10" s="9"/>
      <c r="C10" s="13"/>
      <c r="D10" s="13"/>
      <c r="E10" s="14"/>
      <c r="F10" s="8"/>
      <c r="G10" s="9"/>
      <c r="H10" s="13"/>
    </row>
    <row r="11" spans="1:8" ht="17.25" x14ac:dyDescent="0.35">
      <c r="A11" s="20" t="s">
        <v>5</v>
      </c>
      <c r="B11" s="9" t="s">
        <v>6</v>
      </c>
      <c r="C11" s="6" t="s">
        <v>7</v>
      </c>
      <c r="D11" s="6"/>
      <c r="E11" s="7"/>
      <c r="F11" s="20" t="s">
        <v>5</v>
      </c>
      <c r="G11" s="9" t="s">
        <v>6</v>
      </c>
      <c r="H11" s="6" t="s">
        <v>7</v>
      </c>
    </row>
    <row r="12" spans="1:8" ht="15.75" x14ac:dyDescent="0.25">
      <c r="A12" s="25" t="s">
        <v>8</v>
      </c>
      <c r="B12" s="22">
        <v>44274</v>
      </c>
      <c r="C12" s="13">
        <v>1611.55</v>
      </c>
      <c r="D12" s="13"/>
      <c r="E12" s="14"/>
      <c r="F12" s="23"/>
      <c r="G12" s="22"/>
      <c r="H12" s="13">
        <v>0</v>
      </c>
    </row>
    <row r="13" spans="1:8" ht="15.75" x14ac:dyDescent="0.25">
      <c r="A13" s="1" t="s">
        <v>8</v>
      </c>
      <c r="B13" s="22">
        <v>44305</v>
      </c>
      <c r="C13" s="13">
        <v>1639.8</v>
      </c>
      <c r="D13" s="13"/>
      <c r="E13" s="14"/>
      <c r="F13" s="23"/>
      <c r="G13" s="22"/>
      <c r="H13" s="13"/>
    </row>
    <row r="14" spans="1:8" ht="15.75" x14ac:dyDescent="0.25">
      <c r="A14" s="4"/>
      <c r="B14" s="22"/>
      <c r="C14" s="13"/>
      <c r="D14" s="13"/>
      <c r="E14" s="14"/>
      <c r="F14" s="1"/>
      <c r="G14" s="22"/>
      <c r="H14" s="13"/>
    </row>
    <row r="15" spans="1:8" ht="16.5" thickBot="1" x14ac:dyDescent="0.3">
      <c r="A15" s="8" t="s">
        <v>9</v>
      </c>
      <c r="B15" s="22"/>
      <c r="C15" s="17">
        <f>SUM(C12:C14)</f>
        <v>3251.35</v>
      </c>
      <c r="D15" s="18"/>
      <c r="E15" s="19"/>
      <c r="F15" s="8" t="s">
        <v>9</v>
      </c>
      <c r="G15" s="22"/>
      <c r="H15" s="17">
        <f>SUM(H12:H14)</f>
        <v>0</v>
      </c>
    </row>
    <row r="16" spans="1:8" ht="16.5" thickTop="1" x14ac:dyDescent="0.25">
      <c r="A16" s="4"/>
      <c r="B16" s="22"/>
      <c r="C16" s="13"/>
      <c r="D16" s="13"/>
      <c r="E16" s="14"/>
      <c r="F16" s="1"/>
      <c r="G16" s="22"/>
      <c r="H16" s="13"/>
    </row>
    <row r="17" spans="1:8" ht="17.25" x14ac:dyDescent="0.35">
      <c r="A17" s="20" t="s">
        <v>10</v>
      </c>
      <c r="B17" s="9" t="s">
        <v>6</v>
      </c>
      <c r="C17" s="6" t="s">
        <v>7</v>
      </c>
      <c r="D17" s="6"/>
      <c r="E17" s="7"/>
      <c r="F17" s="20" t="s">
        <v>10</v>
      </c>
      <c r="G17" s="9" t="s">
        <v>6</v>
      </c>
      <c r="H17" s="6" t="s">
        <v>7</v>
      </c>
    </row>
    <row r="18" spans="1:8" ht="15.75" x14ac:dyDescent="0.25">
      <c r="A18" s="1" t="s">
        <v>107</v>
      </c>
      <c r="B18" s="22">
        <v>44284</v>
      </c>
      <c r="C18" s="13">
        <v>905</v>
      </c>
      <c r="D18" s="13"/>
      <c r="E18" s="14"/>
      <c r="F18" s="1"/>
      <c r="G18" s="22"/>
      <c r="H18" s="13">
        <v>0</v>
      </c>
    </row>
    <row r="19" spans="1:8" ht="15.75" x14ac:dyDescent="0.25">
      <c r="A19" s="1" t="s">
        <v>81</v>
      </c>
      <c r="B19" s="22">
        <v>44286</v>
      </c>
      <c r="C19" s="13">
        <v>159</v>
      </c>
      <c r="D19" s="13"/>
      <c r="E19" s="14"/>
      <c r="F19" s="1"/>
      <c r="G19" s="22"/>
      <c r="H19" s="13"/>
    </row>
    <row r="20" spans="1:8" ht="15.75" x14ac:dyDescent="0.25">
      <c r="A20" s="4"/>
      <c r="B20" s="22"/>
      <c r="C20" s="13"/>
      <c r="D20" s="13"/>
      <c r="E20" s="14"/>
      <c r="F20" s="1"/>
      <c r="G20" s="22"/>
      <c r="H20" s="13"/>
    </row>
    <row r="21" spans="1:8" ht="16.5" thickBot="1" x14ac:dyDescent="0.3">
      <c r="A21" s="8" t="s">
        <v>12</v>
      </c>
      <c r="B21" s="22"/>
      <c r="C21" s="17">
        <f>SUM(C18:C20)</f>
        <v>1064</v>
      </c>
      <c r="D21" s="18"/>
      <c r="E21" s="19"/>
      <c r="F21" s="8" t="s">
        <v>12</v>
      </c>
      <c r="G21" s="22"/>
      <c r="H21" s="17">
        <f>SUM(H18:H20)</f>
        <v>0</v>
      </c>
    </row>
    <row r="22" spans="1:8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sqref="A1:E1"/>
    </sheetView>
  </sheetViews>
  <sheetFormatPr defaultRowHeight="15" x14ac:dyDescent="0.25"/>
  <cols>
    <col min="1" max="1" width="29.140625" bestFit="1" customWidth="1"/>
    <col min="2" max="2" width="14.28515625" bestFit="1" customWidth="1"/>
    <col min="4" max="4" width="30.85546875" bestFit="1" customWidth="1"/>
    <col min="5" max="5" width="14.28515625" bestFit="1" customWidth="1"/>
  </cols>
  <sheetData>
    <row r="1" spans="1:5" ht="15.75" x14ac:dyDescent="0.25">
      <c r="A1" s="98" t="s">
        <v>48</v>
      </c>
      <c r="B1" s="98"/>
      <c r="C1" s="98"/>
      <c r="D1" s="98"/>
      <c r="E1" s="98"/>
    </row>
    <row r="2" spans="1:5" ht="15.75" x14ac:dyDescent="0.25">
      <c r="A2" s="99" t="s">
        <v>49</v>
      </c>
      <c r="B2" s="99"/>
      <c r="C2" s="99"/>
      <c r="D2" s="99"/>
      <c r="E2" s="99"/>
    </row>
    <row r="3" spans="1:5" ht="15.75" x14ac:dyDescent="0.25">
      <c r="A3" s="99" t="s">
        <v>131</v>
      </c>
      <c r="B3" s="99"/>
      <c r="C3" s="99"/>
      <c r="D3" s="99"/>
      <c r="E3" s="99"/>
    </row>
    <row r="4" spans="1:5" ht="15.75" x14ac:dyDescent="0.25">
      <c r="A4" s="8"/>
      <c r="B4" s="9"/>
      <c r="C4" s="33"/>
      <c r="D4" s="33"/>
      <c r="E4" s="33"/>
    </row>
    <row r="5" spans="1:5" ht="15.75" x14ac:dyDescent="0.25">
      <c r="A5" s="58" t="s">
        <v>50</v>
      </c>
      <c r="B5" s="22"/>
      <c r="C5" s="33"/>
      <c r="D5" s="83" t="s">
        <v>51</v>
      </c>
      <c r="E5" s="33"/>
    </row>
    <row r="6" spans="1:5" ht="15.75" x14ac:dyDescent="0.25">
      <c r="A6" s="34"/>
      <c r="B6" s="22"/>
      <c r="C6" s="33"/>
      <c r="D6" s="34" t="s">
        <v>52</v>
      </c>
      <c r="E6" s="33"/>
    </row>
    <row r="7" spans="1:5" ht="15.75" x14ac:dyDescent="0.25">
      <c r="A7" s="35" t="s">
        <v>53</v>
      </c>
      <c r="B7" s="32">
        <f>'Glaam FY 2020-21 Summary'!B3</f>
        <v>18730.2</v>
      </c>
      <c r="C7" s="33"/>
      <c r="D7" s="36" t="s">
        <v>54</v>
      </c>
      <c r="E7" s="33">
        <f>'Glaam FY 2020-21 Summary'!B9</f>
        <v>8490</v>
      </c>
    </row>
    <row r="8" spans="1:5" ht="15.75" x14ac:dyDescent="0.25">
      <c r="A8" s="35" t="s">
        <v>14</v>
      </c>
      <c r="B8" s="32">
        <f>'Glaam FY 2020-21 Summary'!B4</f>
        <v>27.28</v>
      </c>
      <c r="C8" s="15"/>
      <c r="D8" s="37" t="s">
        <v>55</v>
      </c>
      <c r="E8" s="15">
        <f>'Glaam FY 2020-21 Summary'!B10</f>
        <v>3003.75</v>
      </c>
    </row>
    <row r="9" spans="1:5" ht="15.75" x14ac:dyDescent="0.25">
      <c r="A9" s="35"/>
      <c r="B9" s="84"/>
      <c r="C9" s="15"/>
      <c r="D9" s="37"/>
      <c r="E9" s="15"/>
    </row>
    <row r="10" spans="1:5" ht="15.75" x14ac:dyDescent="0.25">
      <c r="A10" s="34" t="s">
        <v>52</v>
      </c>
      <c r="B10" s="32"/>
      <c r="C10" s="33"/>
      <c r="D10" s="38" t="s">
        <v>56</v>
      </c>
      <c r="E10" s="33"/>
    </row>
    <row r="11" spans="1:5" ht="15.75" x14ac:dyDescent="0.25">
      <c r="A11" s="35" t="s">
        <v>57</v>
      </c>
      <c r="B11" s="32"/>
      <c r="C11" s="33"/>
      <c r="D11" s="102" t="s">
        <v>178</v>
      </c>
      <c r="E11" s="32">
        <f>'Glaam FY 2020-21 Summary'!B13</f>
        <v>818</v>
      </c>
    </row>
    <row r="12" spans="1:5" ht="15.75" x14ac:dyDescent="0.25">
      <c r="A12" s="39" t="s">
        <v>58</v>
      </c>
      <c r="B12" s="32"/>
      <c r="C12" s="32"/>
      <c r="D12" s="36" t="s">
        <v>59</v>
      </c>
      <c r="E12" s="33">
        <f>'Glaam FY 2020-21 Summary'!B11</f>
        <v>1831</v>
      </c>
    </row>
    <row r="13" spans="1:5" ht="15.75" x14ac:dyDescent="0.25">
      <c r="A13" s="39"/>
      <c r="B13" s="84"/>
      <c r="C13" s="33"/>
      <c r="D13" s="36" t="s">
        <v>60</v>
      </c>
      <c r="E13" s="33">
        <f>'Glaam FY 2020-21 Summary'!B12</f>
        <v>360</v>
      </c>
    </row>
    <row r="14" spans="1:5" ht="15.75" x14ac:dyDescent="0.25">
      <c r="A14" s="40" t="s">
        <v>61</v>
      </c>
      <c r="B14" s="32"/>
      <c r="C14" s="33"/>
      <c r="D14" s="36" t="s">
        <v>148</v>
      </c>
      <c r="E14" s="15">
        <f>'Glaam FY 2020-21 Summary'!B15</f>
        <v>149.9</v>
      </c>
    </row>
    <row r="15" spans="1:5" ht="15.75" x14ac:dyDescent="0.25">
      <c r="A15" s="4"/>
      <c r="B15" s="32"/>
      <c r="C15" s="33"/>
      <c r="D15" s="36" t="s">
        <v>161</v>
      </c>
      <c r="E15" s="15">
        <f>'Glaam FY 2020-21 Summary'!B19</f>
        <v>31.16</v>
      </c>
    </row>
    <row r="16" spans="1:5" ht="15.75" x14ac:dyDescent="0.25">
      <c r="A16" s="34" t="s">
        <v>62</v>
      </c>
      <c r="B16" s="32"/>
      <c r="C16" s="33"/>
      <c r="D16" s="36" t="s">
        <v>166</v>
      </c>
      <c r="E16" s="103">
        <f>'Glaam FY 2020-21 Summary'!B17</f>
        <v>4</v>
      </c>
    </row>
    <row r="17" spans="1:5" ht="15.75" x14ac:dyDescent="0.25">
      <c r="A17" s="4"/>
      <c r="B17" s="32"/>
      <c r="C17" s="33"/>
    </row>
    <row r="18" spans="1:5" ht="15.75" x14ac:dyDescent="0.25">
      <c r="A18" s="94" t="s">
        <v>149</v>
      </c>
      <c r="B18" s="32"/>
      <c r="C18" s="33"/>
      <c r="D18" s="38" t="s">
        <v>72</v>
      </c>
      <c r="E18" s="33"/>
    </row>
    <row r="19" spans="1:5" ht="15.75" x14ac:dyDescent="0.25">
      <c r="A19" s="35" t="s">
        <v>65</v>
      </c>
      <c r="B19" s="32"/>
      <c r="C19" s="33"/>
      <c r="D19" s="33"/>
      <c r="E19" s="33"/>
    </row>
    <row r="20" spans="1:5" ht="15.75" x14ac:dyDescent="0.25">
      <c r="A20" s="35" t="s">
        <v>33</v>
      </c>
      <c r="B20" s="32"/>
      <c r="C20" s="33"/>
      <c r="D20" s="34" t="s">
        <v>62</v>
      </c>
      <c r="E20" s="33"/>
    </row>
    <row r="21" spans="1:5" ht="15.75" x14ac:dyDescent="0.25">
      <c r="A21" s="35" t="s">
        <v>34</v>
      </c>
      <c r="B21" s="32"/>
      <c r="C21" s="33"/>
      <c r="D21" s="35" t="s">
        <v>63</v>
      </c>
      <c r="E21" s="33"/>
    </row>
    <row r="22" spans="1:5" ht="15.75" x14ac:dyDescent="0.25">
      <c r="A22" s="35" t="s">
        <v>65</v>
      </c>
      <c r="B22" s="32"/>
      <c r="C22" s="33"/>
      <c r="D22" s="35" t="s">
        <v>64</v>
      </c>
      <c r="E22" s="15">
        <f>'Glaam FY 2020-21 Summary'!B14</f>
        <v>750</v>
      </c>
    </row>
    <row r="23" spans="1:5" ht="15.75" x14ac:dyDescent="0.25">
      <c r="A23" s="35" t="s">
        <v>36</v>
      </c>
      <c r="B23" s="32">
        <v>0.04</v>
      </c>
      <c r="C23" s="33"/>
      <c r="D23" s="45"/>
      <c r="E23" s="33"/>
    </row>
    <row r="24" spans="1:5" ht="15.75" x14ac:dyDescent="0.25">
      <c r="A24" s="35" t="s">
        <v>37</v>
      </c>
      <c r="B24" s="32"/>
      <c r="C24" s="33"/>
      <c r="D24" s="94" t="s">
        <v>149</v>
      </c>
      <c r="E24" s="33"/>
    </row>
    <row r="25" spans="1:5" ht="15.75" x14ac:dyDescent="0.25">
      <c r="A25" s="4"/>
      <c r="B25" s="32"/>
      <c r="C25" s="33"/>
      <c r="D25" s="35" t="s">
        <v>65</v>
      </c>
      <c r="E25" s="33"/>
    </row>
    <row r="26" spans="1:5" ht="15.75" x14ac:dyDescent="0.25">
      <c r="A26" s="34" t="s">
        <v>150</v>
      </c>
      <c r="B26" s="32"/>
      <c r="C26" s="33"/>
      <c r="D26" s="35" t="s">
        <v>33</v>
      </c>
      <c r="E26" s="33"/>
    </row>
    <row r="27" spans="1:5" ht="15.75" x14ac:dyDescent="0.25">
      <c r="A27" s="85" t="s">
        <v>152</v>
      </c>
      <c r="B27" s="32">
        <f>-SUM('Glaam FY 2020-21 Summary'!B32:B35)</f>
        <v>-481</v>
      </c>
      <c r="C27" s="33"/>
      <c r="D27" s="35" t="s">
        <v>34</v>
      </c>
      <c r="E27" s="33"/>
    </row>
    <row r="28" spans="1:5" ht="15.75" x14ac:dyDescent="0.25">
      <c r="A28" s="85" t="s">
        <v>153</v>
      </c>
      <c r="B28" s="32"/>
      <c r="C28" s="33"/>
      <c r="D28" s="35" t="s">
        <v>35</v>
      </c>
      <c r="E28" s="33"/>
    </row>
    <row r="29" spans="1:5" ht="15.75" x14ac:dyDescent="0.25">
      <c r="B29" s="32"/>
      <c r="C29" s="32"/>
      <c r="D29" s="35" t="s">
        <v>36</v>
      </c>
      <c r="E29" s="33"/>
    </row>
    <row r="30" spans="1:5" ht="15.75" x14ac:dyDescent="0.25">
      <c r="A30" s="94" t="s">
        <v>151</v>
      </c>
      <c r="B30" s="32"/>
      <c r="C30" s="33"/>
      <c r="D30" s="35" t="s">
        <v>37</v>
      </c>
      <c r="E30" s="33"/>
    </row>
    <row r="31" spans="1:5" ht="15.75" x14ac:dyDescent="0.25">
      <c r="A31" s="4"/>
      <c r="B31" s="32"/>
      <c r="C31" s="33"/>
      <c r="D31" s="1"/>
      <c r="E31" s="33"/>
    </row>
    <row r="32" spans="1:5" ht="15.75" x14ac:dyDescent="0.25">
      <c r="A32" s="4" t="s">
        <v>66</v>
      </c>
      <c r="B32" s="32"/>
      <c r="C32" s="33"/>
      <c r="D32" s="34" t="s">
        <v>150</v>
      </c>
      <c r="E32" s="33"/>
    </row>
    <row r="33" spans="1:5" ht="15.75" x14ac:dyDescent="0.25">
      <c r="A33" s="4" t="s">
        <v>67</v>
      </c>
      <c r="B33" s="32"/>
      <c r="C33" s="33"/>
      <c r="D33" s="85" t="s">
        <v>152</v>
      </c>
      <c r="E33" s="33">
        <f>'Glaam FY 2020-21 Summary'!B31</f>
        <v>1561.88</v>
      </c>
    </row>
    <row r="34" spans="1:5" ht="15.75" x14ac:dyDescent="0.25">
      <c r="C34" s="33"/>
      <c r="D34" s="85" t="s">
        <v>153</v>
      </c>
      <c r="E34" s="33">
        <f>'Glaam FY 2020-21 Summary'!B18</f>
        <v>843.9</v>
      </c>
    </row>
    <row r="35" spans="1:5" ht="15.75" x14ac:dyDescent="0.25">
      <c r="A35" s="4"/>
      <c r="B35" s="32"/>
      <c r="C35" s="33"/>
    </row>
    <row r="36" spans="1:5" ht="15.75" x14ac:dyDescent="0.25">
      <c r="A36" s="1"/>
      <c r="B36" s="32"/>
      <c r="C36" s="33"/>
      <c r="D36" s="94" t="s">
        <v>151</v>
      </c>
      <c r="E36" s="33"/>
    </row>
    <row r="37" spans="1:5" ht="15.75" x14ac:dyDescent="0.25">
      <c r="A37" s="4"/>
      <c r="B37" s="32"/>
      <c r="C37" s="33"/>
      <c r="D37" s="35" t="s">
        <v>179</v>
      </c>
      <c r="E37" s="33">
        <f>'Glaam FY 2020-21 Summary'!B16</f>
        <v>400</v>
      </c>
    </row>
    <row r="38" spans="1:5" ht="15.75" x14ac:dyDescent="0.25">
      <c r="A38" s="4"/>
      <c r="B38" s="32"/>
      <c r="C38" s="33"/>
    </row>
    <row r="39" spans="1:5" ht="16.5" thickBot="1" x14ac:dyDescent="0.3">
      <c r="A39" s="4" t="s">
        <v>68</v>
      </c>
      <c r="B39" s="42">
        <f>SUM(B7:B38)</f>
        <v>18276.52</v>
      </c>
      <c r="C39" s="33"/>
      <c r="D39" s="33" t="s">
        <v>69</v>
      </c>
      <c r="E39" s="43">
        <f>SUM(E7:E37)</f>
        <v>18243.59</v>
      </c>
    </row>
    <row r="40" spans="1:5" ht="16.5" thickTop="1" x14ac:dyDescent="0.25">
      <c r="A40" s="4"/>
      <c r="B40" s="32"/>
      <c r="C40" s="33"/>
    </row>
    <row r="41" spans="1:5" ht="16.5" thickBot="1" x14ac:dyDescent="0.3">
      <c r="A41" s="24" t="s">
        <v>70</v>
      </c>
      <c r="B41" s="42">
        <f>B39-E39</f>
        <v>32.930000000000291</v>
      </c>
      <c r="C41" s="33"/>
      <c r="D41" s="38"/>
      <c r="E41" s="33"/>
    </row>
    <row r="42" spans="1:5" ht="16.5" thickTop="1" x14ac:dyDescent="0.25">
      <c r="C42" s="33"/>
    </row>
    <row r="43" spans="1:5" ht="15.75" x14ac:dyDescent="0.25">
      <c r="A43" s="87" t="s">
        <v>180</v>
      </c>
      <c r="B43" s="104">
        <f>'State of Fin Pos'!D24</f>
        <v>32.929999999993015</v>
      </c>
    </row>
    <row r="44" spans="1:5" ht="15.75" x14ac:dyDescent="0.25">
      <c r="A44" s="4"/>
      <c r="B44" s="84"/>
    </row>
    <row r="45" spans="1:5" ht="15.75" x14ac:dyDescent="0.25">
      <c r="A45" s="34" t="s">
        <v>181</v>
      </c>
      <c r="B45" s="68">
        <f>B41-B43</f>
        <v>7.2759576141834259E-12</v>
      </c>
    </row>
  </sheetData>
  <mergeCells count="3">
    <mergeCell ref="A1:E1"/>
    <mergeCell ref="A2:E2"/>
    <mergeCell ref="A3:E3"/>
  </mergeCells>
  <pageMargins left="0.7" right="0.7" top="0.75" bottom="0.75" header="0.3" footer="0.3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7"/>
  <sheetViews>
    <sheetView workbookViewId="0"/>
  </sheetViews>
  <sheetFormatPr defaultRowHeight="15" x14ac:dyDescent="0.2"/>
  <cols>
    <col min="1" max="1" width="29.28515625" style="1" customWidth="1"/>
    <col min="2" max="2" width="15" style="1" bestFit="1" customWidth="1"/>
    <col min="3" max="3" width="4.5703125" style="1" customWidth="1"/>
    <col min="4" max="14" width="14.28515625" style="1" customWidth="1"/>
    <col min="15" max="15" width="14.28515625" style="1" bestFit="1" customWidth="1"/>
    <col min="16" max="16" width="4.85546875" style="1" customWidth="1"/>
    <col min="17" max="17" width="18.42578125" style="1" bestFit="1" customWidth="1"/>
    <col min="18" max="18" width="12.85546875" style="1" bestFit="1" customWidth="1"/>
    <col min="19" max="19" width="14.28515625" style="1" bestFit="1" customWidth="1"/>
    <col min="20" max="20" width="16" style="1" customWidth="1"/>
    <col min="21" max="16384" width="9.140625" style="1"/>
  </cols>
  <sheetData>
    <row r="1" spans="1:23" ht="15.75" x14ac:dyDescent="0.25">
      <c r="A1" s="58" t="s">
        <v>122</v>
      </c>
      <c r="D1" s="2">
        <v>2020</v>
      </c>
      <c r="E1" s="2">
        <v>2020</v>
      </c>
      <c r="F1" s="2">
        <v>2020</v>
      </c>
      <c r="G1" s="2">
        <v>2020</v>
      </c>
      <c r="H1" s="2">
        <v>2020</v>
      </c>
      <c r="I1" s="2">
        <v>2020</v>
      </c>
      <c r="J1" s="2">
        <v>2020</v>
      </c>
      <c r="K1" s="2">
        <v>2020</v>
      </c>
      <c r="L1" s="2">
        <v>2021</v>
      </c>
      <c r="M1" s="2">
        <v>2021</v>
      </c>
      <c r="N1" s="2">
        <v>2021</v>
      </c>
      <c r="O1" s="2">
        <v>2021</v>
      </c>
      <c r="R1" s="53"/>
      <c r="S1" s="53"/>
    </row>
    <row r="2" spans="1:23" ht="15.75" x14ac:dyDescent="0.25">
      <c r="A2" s="20" t="s">
        <v>27</v>
      </c>
      <c r="B2" s="21" t="s">
        <v>73</v>
      </c>
      <c r="C2" s="46"/>
      <c r="D2" s="21" t="s">
        <v>0</v>
      </c>
      <c r="E2" s="21" t="s">
        <v>1</v>
      </c>
      <c r="F2" s="21" t="s">
        <v>40</v>
      </c>
      <c r="G2" s="21" t="s">
        <v>41</v>
      </c>
      <c r="H2" s="21" t="s">
        <v>42</v>
      </c>
      <c r="I2" s="21" t="s">
        <v>43</v>
      </c>
      <c r="J2" s="21" t="s">
        <v>44</v>
      </c>
      <c r="K2" s="21" t="s">
        <v>45</v>
      </c>
      <c r="L2" s="21" t="s">
        <v>108</v>
      </c>
      <c r="M2" s="21" t="s">
        <v>46</v>
      </c>
      <c r="N2" s="21" t="s">
        <v>47</v>
      </c>
      <c r="O2" s="21" t="s">
        <v>39</v>
      </c>
      <c r="P2" s="21"/>
      <c r="R2" s="54"/>
      <c r="S2" s="54"/>
      <c r="T2" s="54"/>
      <c r="U2" s="54"/>
      <c r="V2" s="13"/>
      <c r="W2" s="13"/>
    </row>
    <row r="3" spans="1:23" x14ac:dyDescent="0.2">
      <c r="A3" s="1" t="s">
        <v>8</v>
      </c>
      <c r="B3" s="13">
        <f>SUM(D3:O3)</f>
        <v>18730.2</v>
      </c>
      <c r="C3" s="14"/>
      <c r="D3" s="13">
        <f>May!C12</f>
        <v>1398.55</v>
      </c>
      <c r="E3" s="13">
        <f>June!C12</f>
        <v>0</v>
      </c>
      <c r="F3" s="13">
        <f>Jul!C12+Jul!C13</f>
        <v>2923.85</v>
      </c>
      <c r="H3" s="13">
        <f>Sept!C12+Sept!C13</f>
        <v>3258.1</v>
      </c>
      <c r="I3" s="13">
        <f>Oct!C12</f>
        <v>1544.3</v>
      </c>
      <c r="J3" s="13">
        <f>Nov!C12</f>
        <v>0</v>
      </c>
      <c r="K3" s="13">
        <f>Dec!C12</f>
        <v>1563.15</v>
      </c>
      <c r="L3" s="13">
        <f>Jan!C12+Jan!C13</f>
        <v>3184.3</v>
      </c>
      <c r="M3" s="13"/>
      <c r="N3" s="13">
        <f>Mar!C12</f>
        <v>1606.6</v>
      </c>
      <c r="O3" s="13">
        <f>'Apr '!C12+'Apr '!C13</f>
        <v>3251.35</v>
      </c>
      <c r="P3" s="13"/>
      <c r="Q3" s="21"/>
      <c r="R3" s="13"/>
      <c r="S3" s="13"/>
      <c r="T3" s="13"/>
      <c r="U3" s="13"/>
      <c r="V3" s="13"/>
      <c r="W3" s="13"/>
    </row>
    <row r="4" spans="1:23" x14ac:dyDescent="0.2">
      <c r="A4" s="1" t="s">
        <v>14</v>
      </c>
      <c r="B4" s="13">
        <f t="shared" ref="B4" si="0">SUM(D4:O4)</f>
        <v>27.28</v>
      </c>
      <c r="C4" s="14"/>
      <c r="D4" s="13"/>
      <c r="E4" s="13"/>
      <c r="F4" s="13"/>
      <c r="G4" s="13">
        <f>Aug!C12</f>
        <v>14.3</v>
      </c>
      <c r="H4" s="13"/>
      <c r="I4" s="13"/>
      <c r="J4" s="13"/>
      <c r="K4" s="13"/>
      <c r="L4" s="13"/>
      <c r="M4" s="13">
        <f>Feb!C12</f>
        <v>12.98</v>
      </c>
      <c r="N4" s="13"/>
      <c r="O4" s="13"/>
      <c r="P4" s="13"/>
      <c r="R4" s="13"/>
      <c r="S4" s="13"/>
      <c r="T4" s="13"/>
      <c r="U4" s="13"/>
      <c r="V4" s="13"/>
      <c r="W4" s="13"/>
    </row>
    <row r="5" spans="1:23" ht="16.5" thickBot="1" x14ac:dyDescent="0.3">
      <c r="A5" s="47" t="s">
        <v>29</v>
      </c>
      <c r="B5" s="55">
        <f>SUM(B3:B4)</f>
        <v>18757.48</v>
      </c>
      <c r="C5" s="48"/>
      <c r="D5" s="17">
        <f>SUM(D3:D4)</f>
        <v>1398.55</v>
      </c>
      <c r="E5" s="17">
        <f>SUM(E3:E4)</f>
        <v>0</v>
      </c>
      <c r="F5" s="17">
        <f>SUM(F3:F4)</f>
        <v>2923.85</v>
      </c>
      <c r="G5" s="17">
        <f>SUM(G4:G4)</f>
        <v>14.3</v>
      </c>
      <c r="H5" s="17">
        <f t="shared" ref="H5:O5" si="1">SUM(H3:H4)</f>
        <v>3258.1</v>
      </c>
      <c r="I5" s="17">
        <f t="shared" si="1"/>
        <v>1544.3</v>
      </c>
      <c r="J5" s="17">
        <f t="shared" si="1"/>
        <v>0</v>
      </c>
      <c r="K5" s="17">
        <f t="shared" si="1"/>
        <v>1563.15</v>
      </c>
      <c r="L5" s="17">
        <f t="shared" si="1"/>
        <v>3184.3</v>
      </c>
      <c r="M5" s="17">
        <f t="shared" si="1"/>
        <v>12.98</v>
      </c>
      <c r="N5" s="17">
        <f t="shared" si="1"/>
        <v>1606.6</v>
      </c>
      <c r="O5" s="17">
        <f t="shared" si="1"/>
        <v>3251.35</v>
      </c>
      <c r="P5" s="13"/>
      <c r="Q5" s="13"/>
      <c r="R5" s="13"/>
      <c r="S5" s="13"/>
      <c r="T5" s="13"/>
      <c r="U5" s="13"/>
      <c r="V5" s="13"/>
      <c r="W5" s="13"/>
    </row>
    <row r="6" spans="1:23" ht="15.75" thickTop="1" x14ac:dyDescent="0.2">
      <c r="A6" s="1" t="s">
        <v>28</v>
      </c>
      <c r="B6" s="13">
        <f>SUM(D6:O6)</f>
        <v>0</v>
      </c>
      <c r="C6" s="14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x14ac:dyDescent="0.2">
      <c r="B7" s="13"/>
      <c r="C7" s="14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7.25" x14ac:dyDescent="0.35">
      <c r="A8" s="20" t="s">
        <v>30</v>
      </c>
      <c r="B8" s="49" t="s">
        <v>38</v>
      </c>
      <c r="C8" s="50"/>
      <c r="D8" s="21" t="s">
        <v>0</v>
      </c>
      <c r="E8" s="21" t="s">
        <v>1</v>
      </c>
      <c r="F8" s="21" t="s">
        <v>40</v>
      </c>
      <c r="G8" s="21" t="s">
        <v>41</v>
      </c>
      <c r="H8" s="21" t="s">
        <v>42</v>
      </c>
      <c r="I8" s="21" t="s">
        <v>43</v>
      </c>
      <c r="J8" s="21" t="s">
        <v>44</v>
      </c>
      <c r="K8" s="21" t="s">
        <v>45</v>
      </c>
      <c r="L8" s="21" t="s">
        <v>108</v>
      </c>
      <c r="M8" s="21" t="s">
        <v>46</v>
      </c>
      <c r="N8" s="21" t="s">
        <v>47</v>
      </c>
      <c r="O8" s="21" t="s">
        <v>39</v>
      </c>
      <c r="P8" s="13"/>
      <c r="Q8" s="13"/>
      <c r="R8" s="13"/>
      <c r="S8" s="13"/>
      <c r="T8" s="13"/>
      <c r="U8" s="13"/>
      <c r="V8" s="13"/>
      <c r="W8" s="13"/>
    </row>
    <row r="9" spans="1:23" x14ac:dyDescent="0.2">
      <c r="A9" s="1" t="s">
        <v>156</v>
      </c>
      <c r="B9" s="13">
        <f>SUM(D9:O9)</f>
        <v>8490</v>
      </c>
      <c r="C9" s="14"/>
      <c r="D9" s="13">
        <f>May!C17</f>
        <v>0</v>
      </c>
      <c r="E9" s="13"/>
      <c r="F9" s="13">
        <f>Jul!C18+Jul!C19</f>
        <v>1260</v>
      </c>
      <c r="G9" s="13">
        <f>Aug!C17</f>
        <v>578</v>
      </c>
      <c r="H9" s="13">
        <f>Sept!C19</f>
        <v>682</v>
      </c>
      <c r="I9" s="13">
        <f>Oct!C17</f>
        <v>682</v>
      </c>
      <c r="J9" s="13">
        <f>Nov!C17</f>
        <v>737</v>
      </c>
      <c r="K9" s="13">
        <f>Dec!C17</f>
        <v>905</v>
      </c>
      <c r="L9" s="13">
        <f>Jan!C18</f>
        <v>905</v>
      </c>
      <c r="M9" s="13">
        <f>Feb!C17</f>
        <v>988</v>
      </c>
      <c r="N9" s="13">
        <f>Mar!C18</f>
        <v>848</v>
      </c>
      <c r="O9" s="13">
        <f>'Apr '!C18</f>
        <v>905</v>
      </c>
      <c r="P9" s="13"/>
      <c r="Q9" s="13"/>
      <c r="R9" s="13"/>
      <c r="S9" s="13"/>
      <c r="T9" s="13"/>
      <c r="U9" s="13"/>
      <c r="V9" s="13"/>
      <c r="W9" s="13"/>
    </row>
    <row r="10" spans="1:23" x14ac:dyDescent="0.2">
      <c r="A10" s="1" t="s">
        <v>155</v>
      </c>
      <c r="B10" s="13">
        <f t="shared" ref="B10:B19" si="2">SUM(D10:O10)</f>
        <v>3003.75</v>
      </c>
      <c r="C10" s="14"/>
      <c r="D10" s="31">
        <f>May!C18</f>
        <v>1000</v>
      </c>
      <c r="E10" s="13">
        <f>June!C18</f>
        <v>3.75</v>
      </c>
      <c r="F10" s="13"/>
      <c r="G10" s="13"/>
      <c r="H10" s="13">
        <f>Sept!C21</f>
        <v>1000</v>
      </c>
      <c r="I10" s="13"/>
      <c r="J10" s="13"/>
      <c r="K10" s="13"/>
      <c r="L10" s="13">
        <f>Jan!C19</f>
        <v>1000</v>
      </c>
      <c r="M10" s="13"/>
      <c r="N10" s="13"/>
      <c r="O10" s="13"/>
      <c r="P10" s="51"/>
      <c r="Q10" s="13"/>
      <c r="R10" s="13"/>
      <c r="S10" s="13"/>
      <c r="T10" s="13"/>
      <c r="U10" s="13"/>
      <c r="V10" s="13"/>
      <c r="W10" s="13"/>
    </row>
    <row r="11" spans="1:23" x14ac:dyDescent="0.2">
      <c r="A11" s="1" t="s">
        <v>157</v>
      </c>
      <c r="B11" s="13">
        <f t="shared" si="2"/>
        <v>1831</v>
      </c>
      <c r="C11" s="14"/>
      <c r="D11" s="31">
        <f>May!C19</f>
        <v>152</v>
      </c>
      <c r="E11" s="31">
        <f>June!C19</f>
        <v>152</v>
      </c>
      <c r="F11" s="13">
        <f>Jul!C20</f>
        <v>152</v>
      </c>
      <c r="G11" s="13">
        <f>Aug!C18</f>
        <v>152</v>
      </c>
      <c r="H11" s="13">
        <f>Sept!C22</f>
        <v>152</v>
      </c>
      <c r="I11" s="13">
        <f>Oct!C18</f>
        <v>152</v>
      </c>
      <c r="J11" s="13">
        <f>Nov!C19</f>
        <v>152</v>
      </c>
      <c r="K11" s="13">
        <f>Dec!C19</f>
        <v>152</v>
      </c>
      <c r="L11" s="13">
        <f>Jan!C20</f>
        <v>152</v>
      </c>
      <c r="M11" s="13">
        <f>Feb!C18</f>
        <v>152</v>
      </c>
      <c r="N11" s="13">
        <f>Mar!C19</f>
        <v>152</v>
      </c>
      <c r="O11" s="13">
        <f>'Apr '!C19</f>
        <v>159</v>
      </c>
      <c r="P11" s="51"/>
      <c r="Q11" s="13"/>
      <c r="R11" s="13"/>
      <c r="S11" s="13"/>
      <c r="T11" s="13"/>
      <c r="U11" s="13"/>
      <c r="V11" s="13"/>
      <c r="W11" s="13"/>
    </row>
    <row r="12" spans="1:23" x14ac:dyDescent="0.2">
      <c r="A12" s="1" t="s">
        <v>158</v>
      </c>
      <c r="B12" s="13">
        <f t="shared" si="2"/>
        <v>360</v>
      </c>
      <c r="C12" s="14"/>
      <c r="D12" s="31"/>
      <c r="E12" s="31"/>
      <c r="F12" s="13"/>
      <c r="G12" s="13"/>
      <c r="H12" s="13"/>
      <c r="I12" s="13"/>
      <c r="J12" s="13"/>
      <c r="K12" s="13">
        <f>Dec!C18</f>
        <v>360</v>
      </c>
      <c r="L12" s="13"/>
      <c r="M12" s="13"/>
      <c r="N12" s="13"/>
      <c r="O12" s="13"/>
      <c r="P12" s="51"/>
      <c r="Q12" s="13"/>
      <c r="R12" s="13"/>
      <c r="S12" s="13"/>
      <c r="T12" s="13"/>
      <c r="U12" s="13"/>
      <c r="V12" s="13"/>
      <c r="W12" s="13"/>
    </row>
    <row r="13" spans="1:23" x14ac:dyDescent="0.2">
      <c r="A13" s="87" t="s">
        <v>159</v>
      </c>
      <c r="B13" s="13">
        <f t="shared" si="2"/>
        <v>818</v>
      </c>
      <c r="C13" s="14"/>
      <c r="D13" s="31"/>
      <c r="E13" s="31"/>
      <c r="F13" s="13"/>
      <c r="G13" s="13"/>
      <c r="H13" s="13"/>
      <c r="I13" s="13"/>
      <c r="J13" s="13">
        <f>Nov!C18</f>
        <v>818</v>
      </c>
      <c r="K13" s="13"/>
      <c r="L13" s="13"/>
      <c r="M13" s="13"/>
      <c r="N13" s="13"/>
      <c r="O13" s="13"/>
      <c r="P13" s="51"/>
      <c r="Q13" s="13"/>
      <c r="R13" s="13"/>
      <c r="S13" s="13"/>
      <c r="T13" s="13"/>
      <c r="U13" s="13"/>
      <c r="V13" s="13"/>
      <c r="W13" s="13"/>
    </row>
    <row r="14" spans="1:23" x14ac:dyDescent="0.2">
      <c r="A14" s="1" t="s">
        <v>31</v>
      </c>
      <c r="B14" s="13">
        <f t="shared" si="2"/>
        <v>750</v>
      </c>
      <c r="C14" s="14"/>
      <c r="D14" s="31"/>
      <c r="E14" s="31"/>
      <c r="F14" s="13"/>
      <c r="G14" s="13"/>
      <c r="H14" s="13">
        <f>Sept!C18</f>
        <v>750</v>
      </c>
      <c r="I14" s="13"/>
      <c r="J14" s="44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3" x14ac:dyDescent="0.2">
      <c r="A15" s="1" t="s">
        <v>148</v>
      </c>
      <c r="B15" s="13">
        <f t="shared" si="2"/>
        <v>149.9</v>
      </c>
      <c r="C15" s="14"/>
      <c r="D15" s="31">
        <f>May!C20</f>
        <v>149.9</v>
      </c>
      <c r="E15" s="31"/>
      <c r="F15" s="13"/>
      <c r="G15" s="13"/>
      <c r="H15" s="13"/>
      <c r="I15" s="13"/>
      <c r="J15" s="44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3" x14ac:dyDescent="0.2">
      <c r="A16" s="87" t="s">
        <v>151</v>
      </c>
      <c r="B16" s="13">
        <f t="shared" si="2"/>
        <v>400</v>
      </c>
      <c r="C16" s="14"/>
      <c r="D16" s="31"/>
      <c r="E16" s="31"/>
      <c r="F16" s="13"/>
      <c r="G16" s="13"/>
      <c r="H16" s="13">
        <f>Sept!C20</f>
        <v>400</v>
      </c>
      <c r="I16" s="13"/>
      <c r="J16" s="44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x14ac:dyDescent="0.2">
      <c r="A17" s="87" t="s">
        <v>166</v>
      </c>
      <c r="B17" s="13">
        <f t="shared" si="2"/>
        <v>4</v>
      </c>
      <c r="C17" s="14"/>
      <c r="D17" s="31"/>
      <c r="E17" s="31"/>
      <c r="F17" s="13"/>
      <c r="G17" s="13"/>
      <c r="H17" s="13">
        <f>Sept!C23</f>
        <v>4</v>
      </c>
      <c r="I17" s="13"/>
      <c r="J17" s="44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x14ac:dyDescent="0.2">
      <c r="A18" s="87" t="s">
        <v>169</v>
      </c>
      <c r="B18" s="13">
        <f t="shared" si="2"/>
        <v>843.9</v>
      </c>
      <c r="C18" s="14"/>
      <c r="D18" s="31"/>
      <c r="E18" s="31"/>
      <c r="F18" s="13"/>
      <c r="G18" s="13"/>
      <c r="H18" s="13"/>
      <c r="I18" s="13"/>
      <c r="J18" s="44"/>
      <c r="K18" s="13"/>
      <c r="L18" s="13">
        <f>Jan!C21+Jan!C22</f>
        <v>174.12</v>
      </c>
      <c r="M18" s="13">
        <f>Feb!C19+Feb!C20</f>
        <v>254.89</v>
      </c>
      <c r="N18" s="13">
        <f>Mar!C17+Mar!C20</f>
        <v>414.89</v>
      </c>
      <c r="O18" s="13"/>
      <c r="P18" s="13"/>
      <c r="Q18" s="13"/>
      <c r="R18" s="13"/>
      <c r="S18" s="13"/>
      <c r="T18" s="13"/>
      <c r="U18" s="13"/>
      <c r="V18" s="13"/>
    </row>
    <row r="19" spans="1:22" x14ac:dyDescent="0.2">
      <c r="A19" s="4" t="s">
        <v>161</v>
      </c>
      <c r="B19" s="13">
        <f t="shared" si="2"/>
        <v>31.16</v>
      </c>
      <c r="C19" s="14"/>
      <c r="D19" s="13"/>
      <c r="E19" s="15">
        <f>June!C17</f>
        <v>31.16</v>
      </c>
      <c r="F19" s="13"/>
      <c r="G19" s="13"/>
      <c r="I19" s="13"/>
      <c r="J19" s="13"/>
      <c r="K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 ht="15.75" thickBot="1" x14ac:dyDescent="0.25">
      <c r="B20" s="17">
        <f>SUM(B9:B19)</f>
        <v>16681.71</v>
      </c>
      <c r="C20" s="48"/>
      <c r="D20" s="17">
        <f>SUM(D9:D19)</f>
        <v>1301.9000000000001</v>
      </c>
      <c r="E20" s="17">
        <f t="shared" ref="E20:O20" si="3">SUM(E9:E19)</f>
        <v>186.91</v>
      </c>
      <c r="F20" s="17">
        <f t="shared" si="3"/>
        <v>1412</v>
      </c>
      <c r="G20" s="17">
        <f t="shared" si="3"/>
        <v>730</v>
      </c>
      <c r="H20" s="17">
        <f>SUM(H9:H17)</f>
        <v>2988</v>
      </c>
      <c r="I20" s="17">
        <f t="shared" si="3"/>
        <v>834</v>
      </c>
      <c r="J20" s="17">
        <f t="shared" si="3"/>
        <v>1707</v>
      </c>
      <c r="K20" s="17">
        <f t="shared" si="3"/>
        <v>1417</v>
      </c>
      <c r="L20" s="17">
        <f>SUM(L9:L18)</f>
        <v>2231.12</v>
      </c>
      <c r="M20" s="17">
        <f>SUM(M9:M18)</f>
        <v>1394.8899999999999</v>
      </c>
      <c r="N20" s="17">
        <f t="shared" si="3"/>
        <v>1414.8899999999999</v>
      </c>
      <c r="O20" s="17">
        <f t="shared" si="3"/>
        <v>1064</v>
      </c>
      <c r="P20" s="13"/>
      <c r="Q20" s="13"/>
      <c r="R20" s="13"/>
      <c r="S20" s="13"/>
      <c r="T20" s="13"/>
      <c r="U20" s="13"/>
      <c r="V20" s="13"/>
    </row>
    <row r="21" spans="1:22" ht="15.75" thickTop="1" x14ac:dyDescent="0.2">
      <c r="A21" s="1" t="s">
        <v>71</v>
      </c>
      <c r="B21" s="13">
        <f>SUM(D21:O21)</f>
        <v>0</v>
      </c>
      <c r="C21" s="14"/>
      <c r="D21" s="31"/>
      <c r="E21" s="31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ht="16.5" thickBot="1" x14ac:dyDescent="0.3">
      <c r="A22" s="1" t="s">
        <v>118</v>
      </c>
      <c r="B22" s="55">
        <f>B20+B21</f>
        <v>16681.71</v>
      </c>
      <c r="C22" s="14"/>
      <c r="D22" s="31"/>
      <c r="E22" s="31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ht="15.75" thickTop="1" x14ac:dyDescent="0.2">
      <c r="A23" s="1" t="s">
        <v>127</v>
      </c>
      <c r="B23" s="15">
        <f>B5-B20</f>
        <v>2075.7700000000004</v>
      </c>
      <c r="C23" s="14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13"/>
      <c r="Q23" s="13"/>
      <c r="R23" s="13"/>
      <c r="S23" s="13"/>
      <c r="T23" s="13"/>
      <c r="U23" s="13"/>
      <c r="V23" s="13"/>
    </row>
    <row r="24" spans="1:22" x14ac:dyDescent="0.2">
      <c r="C24" s="14"/>
      <c r="D24" s="31"/>
      <c r="E24" s="31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ht="15.75" x14ac:dyDescent="0.25">
      <c r="A25" s="69" t="s">
        <v>109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</row>
    <row r="26" spans="1:22" ht="15.75" x14ac:dyDescent="0.25">
      <c r="A26" s="20" t="s">
        <v>27</v>
      </c>
      <c r="B26" s="2" t="s">
        <v>73</v>
      </c>
      <c r="C26" s="52"/>
      <c r="D26" s="21" t="s">
        <v>0</v>
      </c>
      <c r="E26" s="21" t="s">
        <v>1</v>
      </c>
      <c r="F26" s="21" t="s">
        <v>40</v>
      </c>
      <c r="G26" s="21" t="s">
        <v>41</v>
      </c>
      <c r="H26" s="21" t="s">
        <v>42</v>
      </c>
      <c r="I26" s="21" t="s">
        <v>43</v>
      </c>
      <c r="J26" s="21" t="s">
        <v>44</v>
      </c>
      <c r="K26" s="21" t="s">
        <v>45</v>
      </c>
      <c r="L26" s="21" t="s">
        <v>108</v>
      </c>
      <c r="M26" s="21" t="s">
        <v>46</v>
      </c>
      <c r="N26" s="21" t="s">
        <v>47</v>
      </c>
      <c r="O26" s="21" t="s">
        <v>39</v>
      </c>
    </row>
    <row r="27" spans="1:22" x14ac:dyDescent="0.2">
      <c r="B27" s="57">
        <f>SUM(D27:O27)</f>
        <v>0</v>
      </c>
      <c r="C27" s="14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22" ht="15.75" thickBot="1" x14ac:dyDescent="0.25">
      <c r="A28" s="1" t="s">
        <v>123</v>
      </c>
      <c r="B28" s="66">
        <f>SUM(B27:B27)</f>
        <v>0</v>
      </c>
      <c r="C28" s="14"/>
      <c r="D28" s="17">
        <f>SUM(D27:D27)</f>
        <v>0</v>
      </c>
      <c r="E28" s="17">
        <f>SUM(E27:E27)</f>
        <v>0</v>
      </c>
      <c r="F28" s="17">
        <f>SUM(F27:F27)</f>
        <v>0</v>
      </c>
      <c r="G28" s="17">
        <f>SUM(G27:G27)</f>
        <v>0</v>
      </c>
      <c r="H28" s="17">
        <f>SUM(H27:H27)</f>
        <v>0</v>
      </c>
      <c r="I28" s="17">
        <f>SUM(I27:I27)</f>
        <v>0</v>
      </c>
      <c r="J28" s="17">
        <f>SUM(J27:J27)</f>
        <v>0</v>
      </c>
      <c r="K28" s="17">
        <f>SUM(K27:K27)</f>
        <v>0</v>
      </c>
      <c r="L28" s="17">
        <f>SUM(L27:L27)</f>
        <v>0</v>
      </c>
      <c r="M28" s="17">
        <f>SUM(M27:M27)</f>
        <v>0</v>
      </c>
      <c r="N28" s="17">
        <f>SUM(N27:N27)</f>
        <v>0</v>
      </c>
      <c r="O28" s="17">
        <f>SUM(O27:O27)</f>
        <v>0</v>
      </c>
    </row>
    <row r="29" spans="1:22" ht="15.75" thickTop="1" x14ac:dyDescent="0.2">
      <c r="B29" s="57"/>
      <c r="C29" s="14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22" ht="15.75" x14ac:dyDescent="0.25">
      <c r="A30" s="20" t="s">
        <v>30</v>
      </c>
      <c r="B30" s="13"/>
      <c r="C30" s="14"/>
      <c r="D30" s="21" t="s">
        <v>0</v>
      </c>
      <c r="E30" s="21" t="s">
        <v>1</v>
      </c>
      <c r="F30" s="21" t="s">
        <v>40</v>
      </c>
      <c r="G30" s="21" t="s">
        <v>41</v>
      </c>
      <c r="H30" s="21" t="s">
        <v>42</v>
      </c>
      <c r="I30" s="21" t="s">
        <v>43</v>
      </c>
      <c r="J30" s="21" t="s">
        <v>44</v>
      </c>
      <c r="K30" s="21" t="s">
        <v>45</v>
      </c>
      <c r="L30" s="21" t="s">
        <v>108</v>
      </c>
      <c r="M30" s="21" t="s">
        <v>46</v>
      </c>
      <c r="N30" s="21" t="s">
        <v>47</v>
      </c>
      <c r="O30" s="21" t="s">
        <v>39</v>
      </c>
    </row>
    <row r="31" spans="1:22" x14ac:dyDescent="0.2">
      <c r="A31" s="87" t="s">
        <v>173</v>
      </c>
      <c r="B31" s="13">
        <f t="shared" ref="B31:B35" si="4">SUM(D31:O31)</f>
        <v>1561.88</v>
      </c>
      <c r="C31" s="14"/>
      <c r="D31" s="13">
        <f>May!H17</f>
        <v>1561.88</v>
      </c>
      <c r="E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22" x14ac:dyDescent="0.2">
      <c r="A32" s="87" t="s">
        <v>174</v>
      </c>
      <c r="B32" s="13">
        <f t="shared" si="4"/>
        <v>119</v>
      </c>
      <c r="C32" s="14"/>
      <c r="D32" s="13">
        <f>May!H18</f>
        <v>119</v>
      </c>
      <c r="E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x14ac:dyDescent="0.2">
      <c r="A33" s="87" t="s">
        <v>175</v>
      </c>
      <c r="B33" s="13">
        <f t="shared" si="4"/>
        <v>114</v>
      </c>
      <c r="C33" s="14"/>
      <c r="D33" s="13"/>
      <c r="E33" s="13"/>
      <c r="F33" s="13">
        <f>Jul!H18</f>
        <v>114</v>
      </c>
      <c r="G33" s="13"/>
      <c r="H33" s="13"/>
      <c r="I33" s="13"/>
      <c r="J33" s="13"/>
      <c r="K33" s="13"/>
      <c r="L33" s="13"/>
      <c r="M33" s="13"/>
      <c r="N33" s="13"/>
      <c r="O33" s="13"/>
    </row>
    <row r="34" spans="1:15" x14ac:dyDescent="0.2">
      <c r="A34" s="87" t="s">
        <v>176</v>
      </c>
      <c r="B34" s="13">
        <f t="shared" si="4"/>
        <v>134</v>
      </c>
      <c r="C34" s="14"/>
      <c r="D34" s="13"/>
      <c r="E34" s="13"/>
      <c r="F34" s="13">
        <f>Jul!H19</f>
        <v>134</v>
      </c>
      <c r="G34" s="13"/>
      <c r="H34" s="13"/>
      <c r="I34" s="13"/>
      <c r="J34" s="13"/>
      <c r="K34" s="13"/>
      <c r="L34" s="13"/>
      <c r="M34" s="13"/>
      <c r="N34" s="13"/>
      <c r="O34" s="13"/>
    </row>
    <row r="35" spans="1:15" x14ac:dyDescent="0.2">
      <c r="A35" s="87" t="s">
        <v>177</v>
      </c>
      <c r="B35" s="13">
        <f t="shared" si="4"/>
        <v>114</v>
      </c>
      <c r="C35" s="14"/>
      <c r="D35" s="13"/>
      <c r="E35" s="13"/>
      <c r="F35" s="13">
        <f>Jul!H20</f>
        <v>114</v>
      </c>
      <c r="G35" s="13"/>
      <c r="H35" s="13"/>
      <c r="I35" s="13"/>
      <c r="J35" s="13"/>
      <c r="K35" s="13"/>
      <c r="L35" s="13"/>
      <c r="M35" s="13"/>
      <c r="N35" s="13"/>
      <c r="O35" s="13"/>
    </row>
    <row r="36" spans="1:15" ht="15.75" thickBot="1" x14ac:dyDescent="0.25">
      <c r="A36" s="1" t="s">
        <v>118</v>
      </c>
      <c r="B36" s="79">
        <f>SUM(B31:B35)</f>
        <v>2042.88</v>
      </c>
      <c r="C36" s="14"/>
      <c r="D36" s="17">
        <f>SUM(D31:D35)</f>
        <v>1680.88</v>
      </c>
      <c r="E36" s="17">
        <f>SUM(E31:E35)</f>
        <v>0</v>
      </c>
      <c r="F36" s="17">
        <f>SUM(F33:F35)</f>
        <v>362</v>
      </c>
      <c r="G36" s="17">
        <f>SUM(G31:G35)</f>
        <v>0</v>
      </c>
      <c r="H36" s="17">
        <f>SUM(H31:H35)</f>
        <v>0</v>
      </c>
      <c r="I36" s="17">
        <f>SUM(I31:I35)</f>
        <v>0</v>
      </c>
      <c r="J36" s="17">
        <f>SUM(J31:J35)</f>
        <v>0</v>
      </c>
      <c r="K36" s="17">
        <f>SUM(K31:K35)</f>
        <v>0</v>
      </c>
      <c r="L36" s="17">
        <f>SUM(L31:L35)</f>
        <v>0</v>
      </c>
      <c r="M36" s="17">
        <f>SUM(M31:M35)</f>
        <v>0</v>
      </c>
      <c r="N36" s="17">
        <f>SUM(N31:N35)</f>
        <v>0</v>
      </c>
      <c r="O36" s="17">
        <f>SUM(O31:O35)</f>
        <v>0</v>
      </c>
    </row>
    <row r="37" spans="1:15" ht="17.25" thickTop="1" thickBot="1" x14ac:dyDescent="0.3">
      <c r="A37" s="1" t="s">
        <v>127</v>
      </c>
      <c r="B37" s="80">
        <f>B28-B36</f>
        <v>-2042.88</v>
      </c>
      <c r="C37" s="14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1:15" ht="15.75" thickTop="1" x14ac:dyDescent="0.2">
      <c r="C38" s="59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</row>
    <row r="39" spans="1:15" ht="15.75" x14ac:dyDescent="0.25">
      <c r="A39" s="1" t="s">
        <v>130</v>
      </c>
      <c r="B39" s="81">
        <f>B23+B37</f>
        <v>32.890000000000327</v>
      </c>
      <c r="C39" s="59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</row>
    <row r="40" spans="1:15" x14ac:dyDescent="0.2">
      <c r="B40" s="64"/>
      <c r="C40" s="59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</row>
    <row r="41" spans="1:15" x14ac:dyDescent="0.2">
      <c r="A41" s="70"/>
      <c r="B41" s="71"/>
      <c r="C41" s="72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</row>
    <row r="42" spans="1:15" x14ac:dyDescent="0.2">
      <c r="A42" s="21" t="s">
        <v>124</v>
      </c>
      <c r="B42" s="73" t="s">
        <v>73</v>
      </c>
      <c r="C42" s="60"/>
      <c r="D42" s="73" t="s">
        <v>0</v>
      </c>
      <c r="E42" s="73" t="s">
        <v>1</v>
      </c>
      <c r="F42" s="73" t="s">
        <v>40</v>
      </c>
      <c r="G42" s="73" t="s">
        <v>41</v>
      </c>
      <c r="H42" s="73" t="s">
        <v>42</v>
      </c>
      <c r="I42" s="73" t="s">
        <v>43</v>
      </c>
      <c r="J42" s="73" t="s">
        <v>44</v>
      </c>
      <c r="K42" s="73" t="s">
        <v>45</v>
      </c>
      <c r="L42" s="73" t="s">
        <v>108</v>
      </c>
      <c r="M42" s="73" t="s">
        <v>46</v>
      </c>
      <c r="N42" s="73" t="s">
        <v>47</v>
      </c>
      <c r="O42" s="73" t="s">
        <v>39</v>
      </c>
    </row>
    <row r="43" spans="1:15" x14ac:dyDescent="0.2">
      <c r="A43" s="1" t="s">
        <v>125</v>
      </c>
      <c r="B43" s="61">
        <f>SUM(D43:O43)</f>
        <v>18757.48</v>
      </c>
      <c r="C43" s="60"/>
      <c r="D43" s="61">
        <f t="shared" ref="D43:O43" si="5">D5</f>
        <v>1398.55</v>
      </c>
      <c r="E43" s="61">
        <f t="shared" si="5"/>
        <v>0</v>
      </c>
      <c r="F43" s="61">
        <f t="shared" si="5"/>
        <v>2923.85</v>
      </c>
      <c r="G43" s="61">
        <f t="shared" si="5"/>
        <v>14.3</v>
      </c>
      <c r="H43" s="61">
        <f t="shared" si="5"/>
        <v>3258.1</v>
      </c>
      <c r="I43" s="61">
        <f t="shared" si="5"/>
        <v>1544.3</v>
      </c>
      <c r="J43" s="61">
        <f t="shared" si="5"/>
        <v>0</v>
      </c>
      <c r="K43" s="61">
        <f t="shared" si="5"/>
        <v>1563.15</v>
      </c>
      <c r="L43" s="61">
        <f t="shared" si="5"/>
        <v>3184.3</v>
      </c>
      <c r="M43" s="61">
        <f t="shared" si="5"/>
        <v>12.98</v>
      </c>
      <c r="N43" s="61">
        <f t="shared" si="5"/>
        <v>1606.6</v>
      </c>
      <c r="O43" s="61">
        <f t="shared" si="5"/>
        <v>3251.35</v>
      </c>
    </row>
    <row r="44" spans="1:15" x14ac:dyDescent="0.2">
      <c r="A44" s="1" t="s">
        <v>126</v>
      </c>
      <c r="B44" s="61">
        <f>SUM(D44:O44)</f>
        <v>16681.71</v>
      </c>
      <c r="C44" s="60"/>
      <c r="D44" s="61">
        <f>D20</f>
        <v>1301.9000000000001</v>
      </c>
      <c r="E44" s="61">
        <f>E20</f>
        <v>186.91</v>
      </c>
      <c r="F44" s="61">
        <f>F20</f>
        <v>1412</v>
      </c>
      <c r="G44" s="61">
        <f>G20</f>
        <v>730</v>
      </c>
      <c r="H44" s="61">
        <f>H20</f>
        <v>2988</v>
      </c>
      <c r="I44" s="61">
        <f>I20</f>
        <v>834</v>
      </c>
      <c r="J44" s="61">
        <f>J20</f>
        <v>1707</v>
      </c>
      <c r="K44" s="61">
        <f>K20</f>
        <v>1417</v>
      </c>
      <c r="L44" s="61">
        <f>L20</f>
        <v>2231.12</v>
      </c>
      <c r="M44" s="61">
        <f>M20</f>
        <v>1394.8899999999999</v>
      </c>
      <c r="N44" s="61">
        <f>N20</f>
        <v>1414.8899999999999</v>
      </c>
      <c r="O44" s="61">
        <f>O20</f>
        <v>1064</v>
      </c>
    </row>
    <row r="45" spans="1:15" ht="15.75" thickBot="1" x14ac:dyDescent="0.25">
      <c r="A45" s="1" t="s">
        <v>114</v>
      </c>
      <c r="B45" s="67">
        <f>B43-B44</f>
        <v>2075.7700000000004</v>
      </c>
      <c r="C45" s="60"/>
      <c r="D45" s="67">
        <f>D43-D44</f>
        <v>96.649999999999864</v>
      </c>
      <c r="E45" s="67">
        <f t="shared" ref="E45:O45" si="6">E43-E44</f>
        <v>-186.91</v>
      </c>
      <c r="F45" s="67">
        <f t="shared" si="6"/>
        <v>1511.85</v>
      </c>
      <c r="G45" s="67">
        <f t="shared" si="6"/>
        <v>-715.7</v>
      </c>
      <c r="H45" s="67">
        <f t="shared" si="6"/>
        <v>270.09999999999991</v>
      </c>
      <c r="I45" s="67">
        <f t="shared" si="6"/>
        <v>710.3</v>
      </c>
      <c r="J45" s="67">
        <f t="shared" si="6"/>
        <v>-1707</v>
      </c>
      <c r="K45" s="67">
        <f t="shared" si="6"/>
        <v>146.15000000000009</v>
      </c>
      <c r="L45" s="67">
        <f t="shared" si="6"/>
        <v>953.18000000000029</v>
      </c>
      <c r="M45" s="67">
        <f t="shared" si="6"/>
        <v>-1381.9099999999999</v>
      </c>
      <c r="N45" s="67">
        <f t="shared" si="6"/>
        <v>191.71000000000004</v>
      </c>
      <c r="O45" s="67">
        <f t="shared" si="6"/>
        <v>2187.35</v>
      </c>
    </row>
    <row r="46" spans="1:15" ht="16.5" thickTop="1" x14ac:dyDescent="0.25">
      <c r="A46" s="58" t="s">
        <v>109</v>
      </c>
      <c r="B46" s="61"/>
      <c r="C46" s="60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</row>
    <row r="47" spans="1:15" x14ac:dyDescent="0.2">
      <c r="A47" s="1" t="s">
        <v>115</v>
      </c>
      <c r="B47" s="61">
        <f>SUM(D47:O47)</f>
        <v>0</v>
      </c>
      <c r="C47" s="60"/>
      <c r="D47" s="61">
        <f>D28</f>
        <v>0</v>
      </c>
      <c r="E47" s="61">
        <f>E28</f>
        <v>0</v>
      </c>
      <c r="F47" s="61">
        <f>F28</f>
        <v>0</v>
      </c>
      <c r="G47" s="61">
        <f>G28</f>
        <v>0</v>
      </c>
      <c r="H47" s="61">
        <f>H28</f>
        <v>0</v>
      </c>
      <c r="I47" s="61">
        <f>I28</f>
        <v>0</v>
      </c>
      <c r="J47" s="61">
        <f>J28</f>
        <v>0</v>
      </c>
      <c r="K47" s="61">
        <f>K28</f>
        <v>0</v>
      </c>
      <c r="L47" s="61">
        <f>L28</f>
        <v>0</v>
      </c>
      <c r="M47" s="61">
        <f>M28</f>
        <v>0</v>
      </c>
      <c r="N47" s="61">
        <f>N28</f>
        <v>0</v>
      </c>
      <c r="O47" s="61">
        <f>O28</f>
        <v>0</v>
      </c>
    </row>
    <row r="48" spans="1:15" x14ac:dyDescent="0.2">
      <c r="A48" s="1" t="s">
        <v>116</v>
      </c>
      <c r="B48" s="61">
        <f>SUM(D48:O48)</f>
        <v>2042.88</v>
      </c>
      <c r="C48" s="60"/>
      <c r="D48" s="61">
        <f>D36</f>
        <v>1680.88</v>
      </c>
      <c r="E48" s="61">
        <f t="shared" ref="E48:O48" si="7">E36</f>
        <v>0</v>
      </c>
      <c r="F48" s="61">
        <f t="shared" si="7"/>
        <v>362</v>
      </c>
      <c r="G48" s="61">
        <f t="shared" si="7"/>
        <v>0</v>
      </c>
      <c r="H48" s="61">
        <f t="shared" si="7"/>
        <v>0</v>
      </c>
      <c r="I48" s="61">
        <f t="shared" si="7"/>
        <v>0</v>
      </c>
      <c r="J48" s="61">
        <f t="shared" si="7"/>
        <v>0</v>
      </c>
      <c r="K48" s="61">
        <f t="shared" si="7"/>
        <v>0</v>
      </c>
      <c r="L48" s="61">
        <f t="shared" si="7"/>
        <v>0</v>
      </c>
      <c r="M48" s="61">
        <f t="shared" si="7"/>
        <v>0</v>
      </c>
      <c r="N48" s="61">
        <f t="shared" si="7"/>
        <v>0</v>
      </c>
      <c r="O48" s="61">
        <f t="shared" si="7"/>
        <v>0</v>
      </c>
    </row>
    <row r="49" spans="1:16" ht="15.75" thickBot="1" x14ac:dyDescent="0.25">
      <c r="A49" s="1" t="s">
        <v>70</v>
      </c>
      <c r="B49" s="67">
        <f>B47-B48</f>
        <v>-2042.88</v>
      </c>
      <c r="C49" s="60"/>
      <c r="D49" s="62">
        <f>D47-D48</f>
        <v>-1680.88</v>
      </c>
      <c r="E49" s="67">
        <f t="shared" ref="E49:O49" si="8">E47-E48</f>
        <v>0</v>
      </c>
      <c r="F49" s="67">
        <f t="shared" si="8"/>
        <v>-362</v>
      </c>
      <c r="G49" s="67">
        <f t="shared" si="8"/>
        <v>0</v>
      </c>
      <c r="H49" s="67">
        <f t="shared" si="8"/>
        <v>0</v>
      </c>
      <c r="I49" s="67">
        <f t="shared" si="8"/>
        <v>0</v>
      </c>
      <c r="J49" s="67">
        <f t="shared" si="8"/>
        <v>0</v>
      </c>
      <c r="K49" s="67">
        <f t="shared" si="8"/>
        <v>0</v>
      </c>
      <c r="L49" s="67">
        <f t="shared" si="8"/>
        <v>0</v>
      </c>
      <c r="M49" s="67">
        <f t="shared" si="8"/>
        <v>0</v>
      </c>
      <c r="N49" s="67">
        <f t="shared" si="8"/>
        <v>0</v>
      </c>
      <c r="O49" s="67">
        <f t="shared" si="8"/>
        <v>0</v>
      </c>
    </row>
    <row r="50" spans="1:16" ht="15.75" thickTop="1" x14ac:dyDescent="0.2">
      <c r="A50" s="1" t="s">
        <v>128</v>
      </c>
      <c r="B50" s="61">
        <f>SUM(D50:O50)</f>
        <v>32.889999999999873</v>
      </c>
      <c r="C50" s="60"/>
      <c r="D50" s="64">
        <f>D45+D49</f>
        <v>-1584.2300000000002</v>
      </c>
      <c r="E50" s="64">
        <f t="shared" ref="E50:O50" si="9">E45+E49</f>
        <v>-186.91</v>
      </c>
      <c r="F50" s="64">
        <f t="shared" si="9"/>
        <v>1149.8499999999999</v>
      </c>
      <c r="G50" s="64">
        <f t="shared" si="9"/>
        <v>-715.7</v>
      </c>
      <c r="H50" s="64">
        <f t="shared" si="9"/>
        <v>270.09999999999991</v>
      </c>
      <c r="I50" s="64">
        <f t="shared" si="9"/>
        <v>710.3</v>
      </c>
      <c r="J50" s="64">
        <f t="shared" si="9"/>
        <v>-1707</v>
      </c>
      <c r="K50" s="64">
        <f t="shared" si="9"/>
        <v>146.15000000000009</v>
      </c>
      <c r="L50" s="64">
        <f t="shared" si="9"/>
        <v>953.18000000000029</v>
      </c>
      <c r="M50" s="64">
        <f t="shared" si="9"/>
        <v>-1381.9099999999999</v>
      </c>
      <c r="N50" s="64">
        <f t="shared" si="9"/>
        <v>191.71000000000004</v>
      </c>
      <c r="O50" s="64">
        <f t="shared" si="9"/>
        <v>2187.35</v>
      </c>
    </row>
    <row r="51" spans="1:16" x14ac:dyDescent="0.2">
      <c r="A51" s="1" t="s">
        <v>129</v>
      </c>
      <c r="B51" s="13">
        <f>'FY 2020-21 I&amp;E'!B41</f>
        <v>32.930000000000291</v>
      </c>
      <c r="C51" s="60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</row>
    <row r="52" spans="1:16" x14ac:dyDescent="0.2">
      <c r="B52" s="61"/>
      <c r="C52" s="60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</row>
    <row r="53" spans="1:16" x14ac:dyDescent="0.2">
      <c r="A53" s="2" t="s">
        <v>117</v>
      </c>
      <c r="B53" s="64"/>
      <c r="C53" s="60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</row>
    <row r="54" spans="1:16" ht="17.25" x14ac:dyDescent="0.35">
      <c r="A54" s="58" t="s">
        <v>122</v>
      </c>
      <c r="B54" s="63" t="s">
        <v>73</v>
      </c>
      <c r="C54" s="31"/>
      <c r="D54" s="21" t="s">
        <v>0</v>
      </c>
      <c r="E54" s="21" t="s">
        <v>1</v>
      </c>
      <c r="F54" s="21" t="s">
        <v>40</v>
      </c>
      <c r="G54" s="21" t="s">
        <v>41</v>
      </c>
      <c r="H54" s="21" t="s">
        <v>42</v>
      </c>
      <c r="I54" s="21" t="s">
        <v>43</v>
      </c>
      <c r="J54" s="21" t="s">
        <v>44</v>
      </c>
      <c r="K54" s="21" t="s">
        <v>45</v>
      </c>
      <c r="L54" s="21" t="s">
        <v>108</v>
      </c>
      <c r="M54" s="21" t="s">
        <v>46</v>
      </c>
      <c r="N54" s="21" t="s">
        <v>47</v>
      </c>
      <c r="O54" s="21" t="s">
        <v>39</v>
      </c>
    </row>
    <row r="55" spans="1:16" x14ac:dyDescent="0.2">
      <c r="A55" s="1" t="s">
        <v>119</v>
      </c>
      <c r="B55" s="18">
        <f>O55</f>
        <v>27813.319999999992</v>
      </c>
      <c r="C55" s="60"/>
      <c r="D55" s="60">
        <f>May!C9</f>
        <v>25834.199999999997</v>
      </c>
      <c r="E55" s="31">
        <f>June!C9</f>
        <v>25647.289999999997</v>
      </c>
      <c r="F55" s="13">
        <f>Jul!C9</f>
        <v>27159.139999999996</v>
      </c>
      <c r="G55" s="13">
        <f>Aug!C9</f>
        <v>26443.439999999995</v>
      </c>
      <c r="H55" s="13">
        <f>Sept!C9</f>
        <v>26713.539999999994</v>
      </c>
      <c r="I55" s="13">
        <f>Oct!C9</f>
        <v>27423.839999999993</v>
      </c>
      <c r="J55" s="13">
        <f>Nov!C9</f>
        <v>25716.839999999993</v>
      </c>
      <c r="K55" s="13">
        <f>Dec!C9</f>
        <v>25862.989999999994</v>
      </c>
      <c r="L55" s="13">
        <f>Jan!C9</f>
        <v>26816.169999999995</v>
      </c>
      <c r="M55" s="13">
        <f>Feb!C9</f>
        <v>25434.259999999995</v>
      </c>
      <c r="N55" s="13">
        <f>Mar!C9</f>
        <v>25625.969999999994</v>
      </c>
      <c r="O55" s="13">
        <f>'Apr '!C9</f>
        <v>27813.319999999992</v>
      </c>
    </row>
    <row r="56" spans="1:16" x14ac:dyDescent="0.2">
      <c r="A56" s="1" t="s">
        <v>120</v>
      </c>
      <c r="B56" s="18">
        <f>D56</f>
        <v>25737.55</v>
      </c>
      <c r="C56" s="60"/>
      <c r="D56" s="60">
        <f>May!C3</f>
        <v>25737.55</v>
      </c>
      <c r="E56" s="31">
        <f>June!C3</f>
        <v>25834.199999999997</v>
      </c>
      <c r="F56" s="13">
        <f>Jul!C3</f>
        <v>25647.289999999997</v>
      </c>
      <c r="G56" s="13">
        <f>Aug!C3</f>
        <v>27159.139999999996</v>
      </c>
      <c r="H56" s="13">
        <f>Sept!C3</f>
        <v>26443.439999999995</v>
      </c>
      <c r="I56" s="13">
        <f>Oct!C3</f>
        <v>26713.539999999994</v>
      </c>
      <c r="J56" s="13">
        <f>Nov!C3</f>
        <v>27423.839999999993</v>
      </c>
      <c r="K56" s="13">
        <f>Dec!C3</f>
        <v>25716.839999999993</v>
      </c>
      <c r="L56" s="13">
        <f>Jan!C3</f>
        <v>25862.989999999994</v>
      </c>
      <c r="M56" s="13">
        <f>Feb!C3</f>
        <v>26816.169999999995</v>
      </c>
      <c r="N56" s="13">
        <f>Mar!C3</f>
        <v>25434.259999999995</v>
      </c>
      <c r="O56" s="13">
        <f>'Apr '!C3</f>
        <v>25625.969999999994</v>
      </c>
    </row>
    <row r="57" spans="1:16" ht="16.5" thickBot="1" x14ac:dyDescent="0.3">
      <c r="A57" s="1" t="s">
        <v>121</v>
      </c>
      <c r="B57" s="55">
        <f>B55-B56</f>
        <v>2075.7699999999932</v>
      </c>
      <c r="C57" s="60"/>
      <c r="D57" s="62">
        <f>D55-D56</f>
        <v>96.649999999997817</v>
      </c>
      <c r="E57" s="62">
        <f t="shared" ref="E57:O57" si="10">E55-E56</f>
        <v>-186.90999999999985</v>
      </c>
      <c r="F57" s="62">
        <f t="shared" si="10"/>
        <v>1511.8499999999985</v>
      </c>
      <c r="G57" s="62">
        <f t="shared" si="10"/>
        <v>-715.70000000000073</v>
      </c>
      <c r="H57" s="62">
        <f t="shared" si="10"/>
        <v>270.09999999999854</v>
      </c>
      <c r="I57" s="62">
        <f t="shared" si="10"/>
        <v>710.29999999999927</v>
      </c>
      <c r="J57" s="62">
        <f t="shared" si="10"/>
        <v>-1707</v>
      </c>
      <c r="K57" s="62">
        <f t="shared" si="10"/>
        <v>146.15000000000146</v>
      </c>
      <c r="L57" s="62">
        <f t="shared" si="10"/>
        <v>953.18000000000029</v>
      </c>
      <c r="M57" s="62">
        <f t="shared" si="10"/>
        <v>-1381.9099999999999</v>
      </c>
      <c r="N57" s="62">
        <f t="shared" si="10"/>
        <v>191.70999999999913</v>
      </c>
      <c r="O57" s="62">
        <f t="shared" si="10"/>
        <v>2187.3499999999985</v>
      </c>
    </row>
    <row r="58" spans="1:16" ht="16.5" thickTop="1" x14ac:dyDescent="0.25">
      <c r="A58" s="58" t="s">
        <v>109</v>
      </c>
      <c r="B58" s="33"/>
      <c r="C58" s="60"/>
      <c r="D58" s="60"/>
      <c r="E58" s="60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1:16" x14ac:dyDescent="0.2">
      <c r="A59" s="1" t="s">
        <v>119</v>
      </c>
      <c r="B59" s="33">
        <f>O59</f>
        <v>6423.62</v>
      </c>
      <c r="C59" s="60"/>
      <c r="D59" s="31">
        <f>May!H9</f>
        <v>6785.62</v>
      </c>
      <c r="E59" s="31">
        <f>June!H9</f>
        <v>6785.62</v>
      </c>
      <c r="F59" s="13">
        <f>Jul!H9</f>
        <v>6423.62</v>
      </c>
      <c r="G59" s="13">
        <f>Aug!H9</f>
        <v>6423.62</v>
      </c>
      <c r="H59" s="13">
        <f>Sept!H9</f>
        <v>6423.62</v>
      </c>
      <c r="I59" s="13">
        <f>Oct!H9</f>
        <v>6423.62</v>
      </c>
      <c r="J59" s="13">
        <f>Nov!H9</f>
        <v>6423.62</v>
      </c>
      <c r="K59" s="13">
        <f>Dec!H9</f>
        <v>6423.62</v>
      </c>
      <c r="L59" s="13">
        <f>Jan!H9</f>
        <v>6423.62</v>
      </c>
      <c r="M59" s="13">
        <f>Feb!H9</f>
        <v>6423.62</v>
      </c>
      <c r="N59" s="13">
        <f>Mar!H9</f>
        <v>6423.62</v>
      </c>
      <c r="O59" s="13">
        <f>'Apr '!H9</f>
        <v>6423.62</v>
      </c>
    </row>
    <row r="60" spans="1:16" x14ac:dyDescent="0.2">
      <c r="A60" s="1" t="s">
        <v>120</v>
      </c>
      <c r="B60" s="64">
        <f>D60</f>
        <v>8466.5</v>
      </c>
      <c r="C60" s="60"/>
      <c r="D60" s="18">
        <f>May!H3</f>
        <v>8466.5</v>
      </c>
      <c r="E60" s="18">
        <f>June!H3</f>
        <v>6785.62</v>
      </c>
      <c r="F60" s="18">
        <f>Jul!H3</f>
        <v>6785.62</v>
      </c>
      <c r="G60" s="18">
        <f>Aug!H3</f>
        <v>6423.62</v>
      </c>
      <c r="H60" s="18">
        <f>Sept!H3</f>
        <v>6423.62</v>
      </c>
      <c r="I60" s="18">
        <f>Oct!H3</f>
        <v>6423.62</v>
      </c>
      <c r="J60" s="18">
        <f>Nov!H3</f>
        <v>6423.62</v>
      </c>
      <c r="K60" s="18">
        <f>Dec!H3</f>
        <v>6423.62</v>
      </c>
      <c r="L60" s="18">
        <f>Jan!H3</f>
        <v>6423.62</v>
      </c>
      <c r="M60" s="18">
        <f>Feb!H3</f>
        <v>6423.62</v>
      </c>
      <c r="N60" s="18">
        <f>Mar!H3</f>
        <v>6423.62</v>
      </c>
      <c r="O60" s="18">
        <f>'Apr '!H3</f>
        <v>6423.62</v>
      </c>
    </row>
    <row r="61" spans="1:16" ht="15.75" thickBot="1" x14ac:dyDescent="0.25">
      <c r="A61" s="1" t="s">
        <v>127</v>
      </c>
      <c r="B61" s="67">
        <f>B59-B60</f>
        <v>-2042.88</v>
      </c>
      <c r="C61" s="60"/>
      <c r="D61" s="62">
        <f>D59-D60</f>
        <v>-1680.88</v>
      </c>
      <c r="E61" s="67">
        <f t="shared" ref="E61:O61" si="11">E59-E60</f>
        <v>0</v>
      </c>
      <c r="F61" s="67">
        <f t="shared" si="11"/>
        <v>-362</v>
      </c>
      <c r="G61" s="67">
        <f t="shared" si="11"/>
        <v>0</v>
      </c>
      <c r="H61" s="67">
        <f t="shared" si="11"/>
        <v>0</v>
      </c>
      <c r="I61" s="67">
        <f t="shared" si="11"/>
        <v>0</v>
      </c>
      <c r="J61" s="67">
        <f t="shared" si="11"/>
        <v>0</v>
      </c>
      <c r="K61" s="67">
        <f t="shared" si="11"/>
        <v>0</v>
      </c>
      <c r="L61" s="67">
        <f t="shared" si="11"/>
        <v>0</v>
      </c>
      <c r="M61" s="67">
        <f t="shared" si="11"/>
        <v>0</v>
      </c>
      <c r="N61" s="67">
        <f t="shared" si="11"/>
        <v>0</v>
      </c>
      <c r="O61" s="67">
        <f t="shared" si="11"/>
        <v>0</v>
      </c>
    </row>
    <row r="62" spans="1:16" ht="16.5" thickTop="1" x14ac:dyDescent="0.25">
      <c r="A62" s="1" t="s">
        <v>121</v>
      </c>
      <c r="B62" s="82">
        <f>SUM(D62:O62)</f>
        <v>32.889999999993051</v>
      </c>
      <c r="C62" s="75"/>
      <c r="D62" s="74">
        <f>D57+D61</f>
        <v>-1584.2300000000023</v>
      </c>
      <c r="E62" s="74">
        <f t="shared" ref="E62:O62" si="12">E57+E61</f>
        <v>-186.90999999999985</v>
      </c>
      <c r="F62" s="74">
        <f t="shared" si="12"/>
        <v>1149.8499999999985</v>
      </c>
      <c r="G62" s="74">
        <f t="shared" si="12"/>
        <v>-715.70000000000073</v>
      </c>
      <c r="H62" s="74">
        <f t="shared" si="12"/>
        <v>270.09999999999854</v>
      </c>
      <c r="I62" s="74">
        <f t="shared" si="12"/>
        <v>710.29999999999927</v>
      </c>
      <c r="J62" s="74">
        <f t="shared" si="12"/>
        <v>-1707</v>
      </c>
      <c r="K62" s="74">
        <f t="shared" si="12"/>
        <v>146.15000000000146</v>
      </c>
      <c r="L62" s="74">
        <f t="shared" si="12"/>
        <v>953.18000000000029</v>
      </c>
      <c r="M62" s="74">
        <f t="shared" si="12"/>
        <v>-1381.9099999999999</v>
      </c>
      <c r="N62" s="74">
        <f t="shared" si="12"/>
        <v>191.70999999999913</v>
      </c>
      <c r="O62" s="74">
        <f t="shared" si="12"/>
        <v>2187.3499999999985</v>
      </c>
      <c r="P62" s="74"/>
    </row>
    <row r="63" spans="1:16" x14ac:dyDescent="0.2">
      <c r="A63" s="76"/>
      <c r="B63" s="64"/>
      <c r="C63" s="68"/>
      <c r="D63" s="64">
        <f t="shared" ref="D63:O63" si="13">D50-D62</f>
        <v>2.0463630789890885E-12</v>
      </c>
      <c r="E63" s="64">
        <f t="shared" si="13"/>
        <v>0</v>
      </c>
      <c r="F63" s="64">
        <f t="shared" si="13"/>
        <v>0</v>
      </c>
      <c r="G63" s="64">
        <f t="shared" si="13"/>
        <v>0</v>
      </c>
      <c r="H63" s="64">
        <f t="shared" si="13"/>
        <v>1.3642420526593924E-12</v>
      </c>
      <c r="I63" s="64">
        <f t="shared" si="13"/>
        <v>0</v>
      </c>
      <c r="J63" s="64">
        <f t="shared" si="13"/>
        <v>0</v>
      </c>
      <c r="K63" s="64">
        <f t="shared" si="13"/>
        <v>-1.3642420526593924E-12</v>
      </c>
      <c r="L63" s="64">
        <f t="shared" si="13"/>
        <v>0</v>
      </c>
      <c r="M63" s="64">
        <f t="shared" si="13"/>
        <v>0</v>
      </c>
      <c r="N63" s="64">
        <f t="shared" si="13"/>
        <v>9.0949470177292824E-13</v>
      </c>
      <c r="O63" s="64">
        <f t="shared" si="13"/>
        <v>0</v>
      </c>
    </row>
    <row r="64" spans="1:16" x14ac:dyDescent="0.2">
      <c r="A64" s="76"/>
      <c r="B64" s="64"/>
      <c r="C64" s="68"/>
      <c r="D64" s="64"/>
      <c r="E64" s="64"/>
      <c r="F64" s="64"/>
      <c r="G64" s="64"/>
      <c r="H64" s="64"/>
      <c r="I64" s="61"/>
      <c r="J64" s="61"/>
      <c r="K64" s="61"/>
      <c r="L64" s="61"/>
      <c r="M64" s="61"/>
      <c r="N64" s="61"/>
      <c r="O64" s="61"/>
    </row>
    <row r="65" spans="1:15" x14ac:dyDescent="0.2">
      <c r="A65" s="77"/>
      <c r="B65" s="64"/>
      <c r="C65" s="68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</row>
    <row r="66" spans="1:15" x14ac:dyDescent="0.2">
      <c r="B66" s="64"/>
      <c r="C66" s="68"/>
      <c r="D66" s="64"/>
      <c r="E66" s="64"/>
      <c r="F66" s="64"/>
      <c r="G66" s="64"/>
      <c r="H66" s="64"/>
      <c r="I66" s="61"/>
      <c r="J66" s="61"/>
      <c r="K66" s="61"/>
      <c r="L66" s="61"/>
      <c r="M66" s="61"/>
      <c r="N66" s="61"/>
      <c r="O66" s="61"/>
    </row>
    <row r="67" spans="1:15" x14ac:dyDescent="0.2">
      <c r="B67" s="64"/>
      <c r="C67" s="68"/>
      <c r="D67" s="64"/>
      <c r="E67" s="64"/>
      <c r="F67" s="64"/>
      <c r="G67" s="64"/>
      <c r="H67" s="64"/>
      <c r="I67" s="61"/>
      <c r="J67" s="61"/>
      <c r="K67" s="61"/>
      <c r="L67" s="61"/>
      <c r="M67" s="61"/>
      <c r="N67" s="61"/>
      <c r="O67" s="61"/>
    </row>
    <row r="68" spans="1:15" ht="15.75" x14ac:dyDescent="0.25">
      <c r="B68" s="64"/>
      <c r="C68" s="68"/>
      <c r="D68" s="64"/>
      <c r="E68" s="78"/>
      <c r="F68" s="64"/>
      <c r="G68" s="64"/>
      <c r="H68" s="64"/>
      <c r="I68" s="61"/>
      <c r="J68" s="61"/>
      <c r="K68" s="61"/>
      <c r="L68" s="61"/>
      <c r="M68" s="61"/>
      <c r="N68" s="61"/>
      <c r="O68" s="61"/>
    </row>
    <row r="69" spans="1:15" x14ac:dyDescent="0.2">
      <c r="B69" s="64"/>
      <c r="C69" s="68"/>
      <c r="D69" s="64"/>
      <c r="E69" s="64"/>
      <c r="F69" s="64"/>
      <c r="G69" s="64"/>
      <c r="H69" s="64"/>
      <c r="I69" s="61"/>
      <c r="J69" s="61"/>
      <c r="K69" s="61"/>
      <c r="L69" s="61"/>
      <c r="M69" s="61"/>
      <c r="N69" s="61"/>
      <c r="O69" s="61"/>
    </row>
    <row r="70" spans="1:15" x14ac:dyDescent="0.2">
      <c r="B70" s="64"/>
      <c r="C70" s="68"/>
      <c r="D70" s="64"/>
      <c r="E70" s="64"/>
      <c r="F70" s="64"/>
      <c r="G70" s="64"/>
      <c r="H70" s="64"/>
      <c r="I70" s="61"/>
      <c r="J70" s="61"/>
      <c r="K70" s="61"/>
      <c r="L70" s="61"/>
      <c r="M70" s="61"/>
      <c r="N70" s="61"/>
      <c r="O70" s="61"/>
    </row>
    <row r="71" spans="1:15" x14ac:dyDescent="0.2">
      <c r="B71" s="64"/>
      <c r="C71" s="68"/>
      <c r="D71" s="64"/>
      <c r="E71" s="64"/>
      <c r="F71" s="64"/>
      <c r="G71" s="64"/>
      <c r="H71" s="64"/>
      <c r="I71" s="61"/>
      <c r="J71" s="61"/>
      <c r="K71" s="61"/>
      <c r="L71" s="61"/>
      <c r="M71" s="61"/>
      <c r="N71" s="61"/>
      <c r="O71" s="61"/>
    </row>
    <row r="72" spans="1:15" x14ac:dyDescent="0.2">
      <c r="B72" s="64"/>
      <c r="C72" s="68"/>
      <c r="D72" s="64"/>
      <c r="E72" s="64"/>
      <c r="F72" s="64"/>
      <c r="G72" s="64"/>
      <c r="H72" s="64"/>
      <c r="I72" s="61"/>
      <c r="J72" s="61"/>
      <c r="K72" s="61"/>
      <c r="L72" s="61"/>
      <c r="M72" s="61"/>
      <c r="N72" s="61"/>
      <c r="O72" s="61"/>
    </row>
    <row r="73" spans="1:15" x14ac:dyDescent="0.2">
      <c r="B73" s="64"/>
      <c r="C73" s="68"/>
      <c r="D73" s="64"/>
      <c r="E73" s="64"/>
      <c r="F73" s="64"/>
      <c r="G73" s="64"/>
      <c r="H73" s="64"/>
      <c r="I73" s="61"/>
      <c r="J73" s="61"/>
      <c r="K73" s="61"/>
      <c r="L73" s="61"/>
      <c r="M73" s="61"/>
      <c r="N73" s="61"/>
      <c r="O73" s="61"/>
    </row>
    <row r="74" spans="1:15" x14ac:dyDescent="0.2">
      <c r="B74" s="64"/>
      <c r="C74" s="68"/>
      <c r="D74" s="64"/>
      <c r="E74" s="64"/>
      <c r="F74" s="64"/>
      <c r="G74" s="64"/>
      <c r="H74" s="64"/>
      <c r="I74" s="61"/>
      <c r="J74" s="61"/>
      <c r="K74" s="61"/>
      <c r="L74" s="61"/>
      <c r="M74" s="61"/>
      <c r="N74" s="61"/>
      <c r="O74" s="61"/>
    </row>
    <row r="75" spans="1:15" x14ac:dyDescent="0.2">
      <c r="B75" s="61"/>
      <c r="C75" s="60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</row>
    <row r="76" spans="1:15" x14ac:dyDescent="0.2">
      <c r="B76" s="61"/>
      <c r="C76" s="60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</row>
    <row r="77" spans="1:15" x14ac:dyDescent="0.2">
      <c r="B77" s="61"/>
      <c r="C77" s="60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</row>
    <row r="78" spans="1:15" x14ac:dyDescent="0.2">
      <c r="B78" s="61"/>
      <c r="C78" s="60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</row>
    <row r="79" spans="1:15" x14ac:dyDescent="0.2">
      <c r="B79" s="61"/>
      <c r="C79" s="60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</row>
    <row r="80" spans="1:15" x14ac:dyDescent="0.2">
      <c r="B80" s="61"/>
      <c r="C80" s="60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</row>
    <row r="81" spans="2:15" x14ac:dyDescent="0.2">
      <c r="B81" s="61"/>
      <c r="C81" s="60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</row>
    <row r="82" spans="2:15" x14ac:dyDescent="0.2">
      <c r="B82" s="61"/>
      <c r="C82" s="60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</row>
    <row r="83" spans="2:15" x14ac:dyDescent="0.2">
      <c r="B83" s="61"/>
      <c r="C83" s="60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</row>
    <row r="84" spans="2:15" x14ac:dyDescent="0.2">
      <c r="B84" s="61"/>
      <c r="C84" s="60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</row>
    <row r="85" spans="2:15" x14ac:dyDescent="0.2">
      <c r="B85" s="61"/>
      <c r="C85" s="60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</row>
    <row r="86" spans="2:15" x14ac:dyDescent="0.2">
      <c r="B86" s="61"/>
      <c r="C86" s="60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</row>
    <row r="87" spans="2:15" x14ac:dyDescent="0.2">
      <c r="B87" s="61"/>
      <c r="C87" s="60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</row>
    <row r="88" spans="2:15" x14ac:dyDescent="0.2">
      <c r="B88" s="61"/>
      <c r="C88" s="60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</row>
    <row r="89" spans="2:15" x14ac:dyDescent="0.2">
      <c r="B89" s="61"/>
      <c r="C89" s="60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</row>
    <row r="90" spans="2:15" x14ac:dyDescent="0.2">
      <c r="B90" s="61"/>
      <c r="C90" s="60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</row>
    <row r="91" spans="2:15" x14ac:dyDescent="0.2">
      <c r="B91" s="61"/>
      <c r="C91" s="60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</row>
    <row r="92" spans="2:15" x14ac:dyDescent="0.2">
      <c r="B92" s="61"/>
      <c r="C92" s="60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</row>
    <row r="93" spans="2:15" x14ac:dyDescent="0.2">
      <c r="B93" s="61"/>
      <c r="C93" s="60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</row>
    <row r="94" spans="2:15" x14ac:dyDescent="0.2">
      <c r="B94" s="61"/>
      <c r="C94" s="60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</row>
    <row r="95" spans="2:15" x14ac:dyDescent="0.2">
      <c r="B95" s="61"/>
      <c r="C95" s="60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</row>
    <row r="96" spans="2:15" x14ac:dyDescent="0.2">
      <c r="B96" s="61"/>
      <c r="C96" s="60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</row>
    <row r="97" spans="2:15" x14ac:dyDescent="0.2">
      <c r="B97" s="61"/>
      <c r="C97" s="60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</row>
    <row r="98" spans="2:15" x14ac:dyDescent="0.2">
      <c r="B98" s="61"/>
      <c r="C98" s="60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</row>
    <row r="99" spans="2:15" x14ac:dyDescent="0.2">
      <c r="B99" s="61"/>
      <c r="C99" s="60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</row>
    <row r="100" spans="2:15" x14ac:dyDescent="0.2">
      <c r="B100" s="61"/>
      <c r="C100" s="60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</row>
    <row r="101" spans="2:15" x14ac:dyDescent="0.2">
      <c r="B101" s="61"/>
      <c r="C101" s="60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</row>
    <row r="102" spans="2:15" x14ac:dyDescent="0.2">
      <c r="B102" s="61"/>
      <c r="C102" s="60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</row>
    <row r="103" spans="2:15" x14ac:dyDescent="0.2">
      <c r="B103" s="61"/>
      <c r="C103" s="60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</row>
    <row r="104" spans="2:15" x14ac:dyDescent="0.2">
      <c r="B104" s="61"/>
      <c r="C104" s="60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</row>
    <row r="105" spans="2:15" x14ac:dyDescent="0.2">
      <c r="B105" s="61"/>
      <c r="C105" s="60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</row>
    <row r="106" spans="2:15" x14ac:dyDescent="0.2">
      <c r="B106" s="61"/>
      <c r="C106" s="60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</row>
    <row r="107" spans="2:15" x14ac:dyDescent="0.2">
      <c r="B107" s="61"/>
      <c r="C107" s="60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</row>
    <row r="108" spans="2:15" x14ac:dyDescent="0.2">
      <c r="B108" s="61"/>
      <c r="C108" s="60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</row>
    <row r="109" spans="2:15" x14ac:dyDescent="0.2">
      <c r="B109" s="61"/>
      <c r="C109" s="60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</row>
    <row r="110" spans="2:15" x14ac:dyDescent="0.2">
      <c r="B110" s="13"/>
      <c r="C110" s="31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2:15" x14ac:dyDescent="0.2">
      <c r="B111" s="13"/>
      <c r="C111" s="31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2:15" x14ac:dyDescent="0.2">
      <c r="B112" s="13"/>
      <c r="C112" s="31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2:15" x14ac:dyDescent="0.2">
      <c r="B113" s="13"/>
      <c r="C113" s="31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2:15" x14ac:dyDescent="0.2">
      <c r="B114" s="13"/>
      <c r="C114" s="31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2:15" x14ac:dyDescent="0.2">
      <c r="B115" s="13"/>
      <c r="C115" s="31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2:15" x14ac:dyDescent="0.2">
      <c r="B116" s="13"/>
      <c r="C116" s="31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2:15" x14ac:dyDescent="0.2">
      <c r="B117" s="13"/>
      <c r="C117" s="31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2:15" x14ac:dyDescent="0.2">
      <c r="B118" s="13"/>
      <c r="C118" s="31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2:15" x14ac:dyDescent="0.2">
      <c r="B119" s="13"/>
      <c r="C119" s="31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2:15" x14ac:dyDescent="0.2">
      <c r="B120" s="13"/>
      <c r="C120" s="31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2:15" x14ac:dyDescent="0.2">
      <c r="B121" s="13"/>
      <c r="C121" s="31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2:15" x14ac:dyDescent="0.2">
      <c r="B122" s="13"/>
      <c r="C122" s="31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2:15" x14ac:dyDescent="0.2">
      <c r="B123" s="13"/>
      <c r="C123" s="31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2:15" x14ac:dyDescent="0.2">
      <c r="B124" s="13"/>
      <c r="C124" s="31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2:15" x14ac:dyDescent="0.2">
      <c r="B125" s="13"/>
      <c r="C125" s="31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2:15" x14ac:dyDescent="0.2">
      <c r="B126" s="13"/>
      <c r="C126" s="31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2:15" x14ac:dyDescent="0.2">
      <c r="B127" s="13"/>
      <c r="C127" s="31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2:15" x14ac:dyDescent="0.2">
      <c r="B128" s="13"/>
      <c r="C128" s="31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2:15" x14ac:dyDescent="0.2">
      <c r="B129" s="13"/>
      <c r="C129" s="31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2:15" x14ac:dyDescent="0.2">
      <c r="B130" s="13"/>
      <c r="C130" s="31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2:15" x14ac:dyDescent="0.2">
      <c r="B131" s="13"/>
      <c r="C131" s="31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2:15" x14ac:dyDescent="0.2">
      <c r="B132" s="13"/>
      <c r="C132" s="31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2:15" x14ac:dyDescent="0.2">
      <c r="B133" s="13"/>
      <c r="C133" s="31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2:15" x14ac:dyDescent="0.2">
      <c r="B134" s="13"/>
      <c r="C134" s="31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2:15" x14ac:dyDescent="0.2">
      <c r="B135" s="13"/>
      <c r="C135" s="31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2:15" x14ac:dyDescent="0.2">
      <c r="B136" s="13"/>
      <c r="C136" s="31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2:15" x14ac:dyDescent="0.2">
      <c r="B137" s="13"/>
      <c r="C137" s="31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2:15" x14ac:dyDescent="0.2">
      <c r="B138" s="13"/>
      <c r="C138" s="31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2:15" x14ac:dyDescent="0.2">
      <c r="B139" s="13"/>
      <c r="C139" s="31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2:15" x14ac:dyDescent="0.2">
      <c r="B140" s="13"/>
      <c r="C140" s="31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2:15" x14ac:dyDescent="0.2">
      <c r="B141" s="13"/>
      <c r="C141" s="31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2:15" x14ac:dyDescent="0.2">
      <c r="B142" s="13"/>
      <c r="C142" s="31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</row>
    <row r="143" spans="2:15" x14ac:dyDescent="0.2">
      <c r="B143" s="13"/>
      <c r="C143" s="31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</row>
    <row r="144" spans="2:15" x14ac:dyDescent="0.2">
      <c r="B144" s="13"/>
      <c r="C144" s="31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2:15" x14ac:dyDescent="0.2">
      <c r="B145" s="13"/>
      <c r="C145" s="31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2:15" x14ac:dyDescent="0.2">
      <c r="B146" s="13"/>
      <c r="C146" s="31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</row>
    <row r="147" spans="2:15" x14ac:dyDescent="0.2">
      <c r="B147" s="13"/>
      <c r="C147" s="31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2:15" x14ac:dyDescent="0.2">
      <c r="B148" s="13"/>
      <c r="C148" s="31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2:15" x14ac:dyDescent="0.2">
      <c r="B149" s="13"/>
      <c r="C149" s="31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2:15" x14ac:dyDescent="0.2">
      <c r="B150" s="13"/>
      <c r="C150" s="31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2:15" x14ac:dyDescent="0.2">
      <c r="B151" s="13"/>
      <c r="C151" s="31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</row>
    <row r="152" spans="2:15" x14ac:dyDescent="0.2">
      <c r="B152" s="13"/>
      <c r="C152" s="31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2:15" x14ac:dyDescent="0.2">
      <c r="B153" s="13"/>
      <c r="C153" s="31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</row>
    <row r="154" spans="2:15" x14ac:dyDescent="0.2">
      <c r="B154" s="13"/>
      <c r="C154" s="31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2:15" x14ac:dyDescent="0.2">
      <c r="B155" s="13"/>
      <c r="C155" s="31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</row>
    <row r="156" spans="2:15" x14ac:dyDescent="0.2">
      <c r="B156" s="13"/>
      <c r="C156" s="31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</row>
    <row r="157" spans="2:15" x14ac:dyDescent="0.2">
      <c r="B157" s="13"/>
      <c r="C157" s="31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</sheetData>
  <pageMargins left="0.7" right="0.7" top="0.75" bottom="0.75" header="0.3" footer="0.3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/>
  </sheetViews>
  <sheetFormatPr defaultRowHeight="15" x14ac:dyDescent="0.25"/>
  <cols>
    <col min="1" max="1" width="30.7109375" bestFit="1" customWidth="1"/>
    <col min="2" max="2" width="8.7109375" bestFit="1" customWidth="1"/>
    <col min="3" max="3" width="14.28515625" bestFit="1" customWidth="1"/>
    <col min="5" max="5" width="7.42578125" customWidth="1"/>
    <col min="6" max="6" width="26.5703125" bestFit="1" customWidth="1"/>
    <col min="7" max="7" width="8.7109375" bestFit="1" customWidth="1"/>
    <col min="8" max="8" width="12.85546875" bestFit="1" customWidth="1"/>
  </cols>
  <sheetData>
    <row r="1" spans="1:8" ht="15.75" x14ac:dyDescent="0.25">
      <c r="A1" s="91" t="s">
        <v>2</v>
      </c>
      <c r="B1" s="1"/>
      <c r="C1" s="2">
        <v>2020</v>
      </c>
      <c r="D1" s="1"/>
      <c r="E1" s="3"/>
      <c r="F1" s="91" t="s">
        <v>74</v>
      </c>
      <c r="G1" s="1"/>
      <c r="H1" s="2">
        <v>2020</v>
      </c>
    </row>
    <row r="2" spans="1:8" ht="17.25" x14ac:dyDescent="0.35">
      <c r="A2" s="4"/>
      <c r="B2" s="5"/>
      <c r="C2" s="6" t="s">
        <v>0</v>
      </c>
      <c r="D2" s="6"/>
      <c r="E2" s="7"/>
      <c r="F2" s="1"/>
      <c r="G2" s="5"/>
      <c r="H2" s="6" t="s">
        <v>0</v>
      </c>
    </row>
    <row r="3" spans="1:8" ht="15.75" x14ac:dyDescent="0.25">
      <c r="A3" s="8" t="s">
        <v>3</v>
      </c>
      <c r="B3" s="9">
        <v>43952</v>
      </c>
      <c r="C3" s="65">
        <v>25737.55</v>
      </c>
      <c r="D3" s="10"/>
      <c r="E3" s="11"/>
      <c r="F3" s="8" t="s">
        <v>3</v>
      </c>
      <c r="G3" s="9">
        <v>43952</v>
      </c>
      <c r="H3" s="10">
        <v>8466.5</v>
      </c>
    </row>
    <row r="4" spans="1:8" ht="15.75" x14ac:dyDescent="0.25">
      <c r="A4" s="8"/>
      <c r="B4" s="9"/>
      <c r="C4" s="12"/>
      <c r="D4" s="13"/>
      <c r="E4" s="14"/>
      <c r="F4" s="8"/>
      <c r="G4" s="9"/>
      <c r="H4" s="12"/>
    </row>
    <row r="5" spans="1:8" ht="15.75" x14ac:dyDescent="0.25">
      <c r="A5" s="93" t="s">
        <v>144</v>
      </c>
      <c r="B5" s="9"/>
      <c r="C5" s="13">
        <f>C14</f>
        <v>1398.55</v>
      </c>
      <c r="D5" s="13"/>
      <c r="E5" s="14"/>
      <c r="F5" s="93" t="s">
        <v>144</v>
      </c>
      <c r="G5" s="9"/>
      <c r="H5" s="13">
        <v>0</v>
      </c>
    </row>
    <row r="6" spans="1:8" ht="15.75" x14ac:dyDescent="0.25">
      <c r="A6" s="8"/>
      <c r="B6" s="9"/>
      <c r="C6" s="13"/>
      <c r="D6" s="13"/>
      <c r="E6" s="14"/>
      <c r="F6" s="8"/>
      <c r="G6" s="9"/>
      <c r="H6" s="13"/>
    </row>
    <row r="7" spans="1:8" ht="15.75" x14ac:dyDescent="0.25">
      <c r="A7" s="93" t="s">
        <v>145</v>
      </c>
      <c r="B7" s="9"/>
      <c r="C7" s="15">
        <f>C22</f>
        <v>1301.9000000000001</v>
      </c>
      <c r="D7" s="15"/>
      <c r="E7" s="16"/>
      <c r="F7" s="93" t="s">
        <v>145</v>
      </c>
      <c r="H7" s="15">
        <v>1680.88</v>
      </c>
    </row>
    <row r="8" spans="1:8" ht="15.75" x14ac:dyDescent="0.25">
      <c r="A8" s="8"/>
      <c r="B8" s="9"/>
      <c r="C8" s="13"/>
      <c r="D8" s="13"/>
      <c r="E8" s="14"/>
      <c r="F8" s="8"/>
      <c r="G8" s="9"/>
      <c r="H8" s="13"/>
    </row>
    <row r="9" spans="1:8" ht="16.5" thickBot="1" x14ac:dyDescent="0.3">
      <c r="A9" s="8" t="s">
        <v>4</v>
      </c>
      <c r="B9" s="9">
        <v>43970</v>
      </c>
      <c r="C9" s="92">
        <f>C3+C5-C7</f>
        <v>25834.199999999997</v>
      </c>
      <c r="D9" s="18"/>
      <c r="E9" s="19"/>
      <c r="F9" s="8" t="s">
        <v>4</v>
      </c>
      <c r="G9" s="9">
        <v>43980</v>
      </c>
      <c r="H9" s="55">
        <f>H3+H5-H7</f>
        <v>6785.62</v>
      </c>
    </row>
    <row r="10" spans="1:8" ht="16.5" thickTop="1" x14ac:dyDescent="0.25">
      <c r="A10" s="8"/>
      <c r="B10" s="9"/>
      <c r="C10" s="13"/>
      <c r="D10" s="13"/>
      <c r="E10" s="14"/>
      <c r="F10" s="8"/>
      <c r="G10" s="9"/>
      <c r="H10" s="13"/>
    </row>
    <row r="11" spans="1:8" ht="17.25" x14ac:dyDescent="0.35">
      <c r="A11" s="20" t="s">
        <v>5</v>
      </c>
      <c r="B11" s="9" t="s">
        <v>6</v>
      </c>
      <c r="C11" s="6" t="s">
        <v>7</v>
      </c>
      <c r="D11" s="6"/>
      <c r="E11" s="7"/>
      <c r="F11" s="20" t="s">
        <v>5</v>
      </c>
      <c r="G11" s="9" t="s">
        <v>6</v>
      </c>
      <c r="H11" s="6" t="s">
        <v>7</v>
      </c>
    </row>
    <row r="12" spans="1:8" ht="15.75" x14ac:dyDescent="0.25">
      <c r="A12" s="1" t="s">
        <v>8</v>
      </c>
      <c r="B12" s="22">
        <v>43966</v>
      </c>
      <c r="C12" s="13">
        <v>1398.55</v>
      </c>
      <c r="D12" s="13"/>
      <c r="E12" s="14"/>
      <c r="F12" s="23"/>
      <c r="G12" s="22"/>
      <c r="H12" s="13">
        <v>0</v>
      </c>
    </row>
    <row r="13" spans="1:8" ht="15.75" x14ac:dyDescent="0.25">
      <c r="A13" s="4"/>
      <c r="B13" s="22"/>
      <c r="C13" s="13"/>
      <c r="D13" s="13"/>
      <c r="E13" s="14"/>
      <c r="F13" s="1"/>
      <c r="G13" s="22"/>
      <c r="H13" s="13"/>
    </row>
    <row r="14" spans="1:8" ht="16.5" thickBot="1" x14ac:dyDescent="0.3">
      <c r="A14" s="8" t="s">
        <v>9</v>
      </c>
      <c r="B14" s="22"/>
      <c r="C14" s="17">
        <f>SUM(C12:C13)</f>
        <v>1398.55</v>
      </c>
      <c r="D14" s="18"/>
      <c r="E14" s="19"/>
      <c r="F14" s="8" t="s">
        <v>9</v>
      </c>
      <c r="G14" s="22"/>
      <c r="H14" s="17">
        <v>0</v>
      </c>
    </row>
    <row r="15" spans="1:8" ht="16.5" thickTop="1" x14ac:dyDescent="0.25">
      <c r="A15" s="4"/>
      <c r="B15" s="22"/>
      <c r="C15" s="13"/>
      <c r="D15" s="13"/>
      <c r="E15" s="14"/>
      <c r="F15" s="1"/>
      <c r="G15" s="22"/>
      <c r="H15" s="13"/>
    </row>
    <row r="16" spans="1:8" ht="17.25" x14ac:dyDescent="0.35">
      <c r="A16" s="20" t="s">
        <v>10</v>
      </c>
      <c r="B16" s="9" t="s">
        <v>6</v>
      </c>
      <c r="C16" s="6" t="s">
        <v>7</v>
      </c>
      <c r="D16" s="6"/>
      <c r="E16" s="7"/>
      <c r="F16" s="20" t="s">
        <v>10</v>
      </c>
      <c r="G16" s="9" t="s">
        <v>6</v>
      </c>
      <c r="H16" s="6" t="s">
        <v>7</v>
      </c>
    </row>
    <row r="17" spans="1:9" ht="15.75" x14ac:dyDescent="0.25">
      <c r="A17" s="1" t="s">
        <v>75</v>
      </c>
      <c r="B17" s="22">
        <v>43935</v>
      </c>
      <c r="C17" s="13"/>
      <c r="D17" s="13"/>
      <c r="E17" s="14"/>
      <c r="F17" s="1" t="s">
        <v>76</v>
      </c>
      <c r="G17" s="22">
        <v>43978</v>
      </c>
      <c r="H17" s="13">
        <v>1561.88</v>
      </c>
      <c r="I17" t="s">
        <v>171</v>
      </c>
    </row>
    <row r="18" spans="1:9" ht="15.75" x14ac:dyDescent="0.25">
      <c r="A18" s="1" t="s">
        <v>77</v>
      </c>
      <c r="B18" s="22">
        <v>43958</v>
      </c>
      <c r="C18" s="13">
        <v>1000</v>
      </c>
      <c r="D18" s="13" t="s">
        <v>146</v>
      </c>
      <c r="E18" s="14"/>
      <c r="F18" s="1" t="s">
        <v>78</v>
      </c>
      <c r="G18" s="22">
        <v>43957</v>
      </c>
      <c r="H18" s="13">
        <v>119</v>
      </c>
      <c r="I18" t="s">
        <v>172</v>
      </c>
    </row>
    <row r="19" spans="1:9" ht="15.75" x14ac:dyDescent="0.25">
      <c r="A19" s="1" t="s">
        <v>26</v>
      </c>
      <c r="B19" s="22">
        <v>43955</v>
      </c>
      <c r="C19" s="13">
        <v>152</v>
      </c>
      <c r="D19" s="13" t="s">
        <v>147</v>
      </c>
      <c r="E19" s="14"/>
      <c r="F19" s="1"/>
      <c r="G19" s="22"/>
      <c r="H19" s="13"/>
    </row>
    <row r="20" spans="1:9" ht="15.75" x14ac:dyDescent="0.25">
      <c r="A20" s="1" t="s">
        <v>79</v>
      </c>
      <c r="B20" s="22">
        <v>43969</v>
      </c>
      <c r="C20" s="13">
        <v>149.9</v>
      </c>
      <c r="D20" s="13" t="s">
        <v>154</v>
      </c>
      <c r="E20" s="14"/>
      <c r="F20" s="1"/>
      <c r="G20" s="22"/>
      <c r="H20" s="13"/>
    </row>
    <row r="21" spans="1:9" ht="15.75" x14ac:dyDescent="0.25">
      <c r="A21" s="4"/>
      <c r="B21" s="22"/>
      <c r="C21" s="13"/>
      <c r="D21" s="13"/>
      <c r="E21" s="14"/>
      <c r="F21" s="1"/>
      <c r="G21" s="22"/>
      <c r="H21" s="13"/>
    </row>
    <row r="22" spans="1:9" ht="16.5" thickBot="1" x14ac:dyDescent="0.3">
      <c r="A22" s="8" t="s">
        <v>12</v>
      </c>
      <c r="B22" s="22"/>
      <c r="C22" s="17">
        <f>SUM(C17:C21)</f>
        <v>1301.9000000000001</v>
      </c>
      <c r="D22" s="18"/>
      <c r="E22" s="19"/>
      <c r="F22" s="8" t="s">
        <v>12</v>
      </c>
      <c r="G22" s="22"/>
      <c r="H22" s="17">
        <f>SUM(H17:H21)</f>
        <v>1680.88</v>
      </c>
    </row>
    <row r="23" spans="1:9" ht="15.7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defaultRowHeight="15" x14ac:dyDescent="0.25"/>
  <cols>
    <col min="1" max="1" width="30.7109375" bestFit="1" customWidth="1"/>
    <col min="2" max="2" width="8.7109375" bestFit="1" customWidth="1"/>
    <col min="3" max="3" width="14.28515625" bestFit="1" customWidth="1"/>
    <col min="6" max="6" width="26.5703125" bestFit="1" customWidth="1"/>
    <col min="7" max="7" width="8.7109375" bestFit="1" customWidth="1"/>
    <col min="8" max="8" width="12.85546875" bestFit="1" customWidth="1"/>
  </cols>
  <sheetData>
    <row r="1" spans="1:8" ht="15.75" x14ac:dyDescent="0.25">
      <c r="A1" s="91" t="s">
        <v>2</v>
      </c>
      <c r="B1" s="1"/>
      <c r="C1" s="2">
        <v>2020</v>
      </c>
      <c r="D1" s="1"/>
      <c r="E1" s="3"/>
      <c r="F1" s="91" t="s">
        <v>74</v>
      </c>
      <c r="G1" s="1"/>
      <c r="H1" s="2">
        <v>2020</v>
      </c>
    </row>
    <row r="2" spans="1:8" ht="17.25" x14ac:dyDescent="0.35">
      <c r="A2" s="4"/>
      <c r="B2" s="5"/>
      <c r="C2" s="6" t="s">
        <v>13</v>
      </c>
      <c r="D2" s="6"/>
      <c r="E2" s="7"/>
      <c r="F2" s="1"/>
      <c r="G2" s="5"/>
      <c r="H2" s="6" t="s">
        <v>13</v>
      </c>
    </row>
    <row r="3" spans="1:8" ht="15.75" x14ac:dyDescent="0.25">
      <c r="A3" s="8" t="s">
        <v>3</v>
      </c>
      <c r="B3" s="9">
        <v>43971</v>
      </c>
      <c r="C3" s="10">
        <f>May!C9</f>
        <v>25834.199999999997</v>
      </c>
      <c r="D3" s="10"/>
      <c r="E3" s="11"/>
      <c r="F3" s="8" t="s">
        <v>3</v>
      </c>
      <c r="G3" s="9">
        <v>43981</v>
      </c>
      <c r="H3" s="10">
        <f>May!H9</f>
        <v>6785.62</v>
      </c>
    </row>
    <row r="4" spans="1:8" ht="15.75" x14ac:dyDescent="0.25">
      <c r="A4" s="8"/>
      <c r="B4" s="9"/>
      <c r="C4" s="12"/>
      <c r="D4" s="13"/>
      <c r="E4" s="14"/>
      <c r="F4" s="8"/>
      <c r="G4" s="9"/>
      <c r="H4" s="12"/>
    </row>
    <row r="5" spans="1:8" ht="15.75" x14ac:dyDescent="0.25">
      <c r="A5" s="93" t="s">
        <v>144</v>
      </c>
      <c r="B5" s="9"/>
      <c r="C5" s="13">
        <v>0</v>
      </c>
      <c r="D5" s="13"/>
      <c r="E5" s="14"/>
      <c r="F5" s="93" t="s">
        <v>144</v>
      </c>
      <c r="G5" s="9"/>
      <c r="H5" s="13">
        <v>0</v>
      </c>
    </row>
    <row r="6" spans="1:8" ht="15.75" x14ac:dyDescent="0.25">
      <c r="A6" s="8"/>
      <c r="B6" s="9"/>
      <c r="C6" s="13"/>
      <c r="D6" s="13"/>
      <c r="E6" s="14"/>
      <c r="F6" s="8"/>
      <c r="G6" s="9"/>
      <c r="H6" s="13"/>
    </row>
    <row r="7" spans="1:8" ht="15.75" x14ac:dyDescent="0.25">
      <c r="A7" s="93" t="s">
        <v>145</v>
      </c>
      <c r="B7" s="9"/>
      <c r="C7" s="15">
        <v>186.91</v>
      </c>
      <c r="D7" s="15"/>
      <c r="E7" s="16"/>
      <c r="F7" s="93" t="s">
        <v>145</v>
      </c>
      <c r="H7" s="15">
        <v>0</v>
      </c>
    </row>
    <row r="8" spans="1:8" ht="15.75" x14ac:dyDescent="0.25">
      <c r="A8" s="8"/>
      <c r="B8" s="9"/>
      <c r="C8" s="13"/>
      <c r="D8" s="13"/>
      <c r="E8" s="14"/>
      <c r="F8" s="8"/>
      <c r="G8" s="9"/>
      <c r="H8" s="13"/>
    </row>
    <row r="9" spans="1:8" ht="16.5" thickBot="1" x14ac:dyDescent="0.3">
      <c r="A9" s="8" t="s">
        <v>4</v>
      </c>
      <c r="B9" s="9">
        <v>43999</v>
      </c>
      <c r="C9" s="55">
        <f>C3+C5-C7</f>
        <v>25647.289999999997</v>
      </c>
      <c r="D9" s="18"/>
      <c r="E9" s="19"/>
      <c r="F9" s="8" t="s">
        <v>4</v>
      </c>
      <c r="G9" s="9">
        <v>44012</v>
      </c>
      <c r="H9" s="55">
        <f>H3+H5-H7</f>
        <v>6785.62</v>
      </c>
    </row>
    <row r="10" spans="1:8" ht="16.5" thickTop="1" x14ac:dyDescent="0.25">
      <c r="A10" s="8"/>
      <c r="B10" s="9"/>
      <c r="C10" s="13"/>
      <c r="D10" s="13"/>
      <c r="E10" s="14"/>
      <c r="F10" s="8"/>
      <c r="G10" s="9"/>
      <c r="H10" s="13"/>
    </row>
    <row r="11" spans="1:8" ht="17.25" x14ac:dyDescent="0.35">
      <c r="A11" s="20" t="s">
        <v>5</v>
      </c>
      <c r="B11" s="9" t="s">
        <v>6</v>
      </c>
      <c r="C11" s="6" t="s">
        <v>7</v>
      </c>
      <c r="D11" s="6"/>
      <c r="E11" s="7"/>
      <c r="F11" s="20" t="s">
        <v>5</v>
      </c>
      <c r="G11" s="9" t="s">
        <v>6</v>
      </c>
      <c r="H11" s="6" t="s">
        <v>7</v>
      </c>
    </row>
    <row r="12" spans="1:8" ht="15.75" x14ac:dyDescent="0.25">
      <c r="A12" s="25"/>
      <c r="B12" s="22"/>
      <c r="C12" s="13">
        <v>0</v>
      </c>
      <c r="D12" s="13"/>
      <c r="E12" s="14"/>
      <c r="F12" s="23"/>
      <c r="G12" s="22"/>
      <c r="H12" s="13">
        <v>0</v>
      </c>
    </row>
    <row r="13" spans="1:8" ht="15.75" x14ac:dyDescent="0.25">
      <c r="A13" s="4"/>
      <c r="B13" s="22"/>
      <c r="C13" s="13"/>
      <c r="D13" s="13"/>
      <c r="E13" s="14"/>
      <c r="F13" s="1"/>
      <c r="G13" s="22"/>
      <c r="H13" s="13"/>
    </row>
    <row r="14" spans="1:8" ht="16.5" thickBot="1" x14ac:dyDescent="0.3">
      <c r="A14" s="8" t="s">
        <v>9</v>
      </c>
      <c r="B14" s="22"/>
      <c r="C14" s="17">
        <f>SUM(C12:C13)</f>
        <v>0</v>
      </c>
      <c r="D14" s="18"/>
      <c r="E14" s="19"/>
      <c r="F14" s="8" t="s">
        <v>9</v>
      </c>
      <c r="G14" s="22"/>
      <c r="H14" s="17">
        <f>SUM(H12:H13)</f>
        <v>0</v>
      </c>
    </row>
    <row r="15" spans="1:8" ht="16.5" thickTop="1" x14ac:dyDescent="0.25">
      <c r="A15" s="4"/>
      <c r="B15" s="22"/>
      <c r="C15" s="13"/>
      <c r="D15" s="13"/>
      <c r="E15" s="14"/>
      <c r="F15" s="1"/>
      <c r="G15" s="22"/>
      <c r="H15" s="13"/>
    </row>
    <row r="16" spans="1:8" ht="17.25" x14ac:dyDescent="0.35">
      <c r="A16" s="20" t="s">
        <v>10</v>
      </c>
      <c r="B16" s="9" t="s">
        <v>6</v>
      </c>
      <c r="C16" s="6" t="s">
        <v>7</v>
      </c>
      <c r="D16" s="6"/>
      <c r="E16" s="7"/>
      <c r="F16" s="20" t="s">
        <v>10</v>
      </c>
      <c r="G16" s="9" t="s">
        <v>6</v>
      </c>
      <c r="H16" s="6" t="s">
        <v>7</v>
      </c>
    </row>
    <row r="17" spans="1:8" ht="15.75" x14ac:dyDescent="0.25">
      <c r="A17" s="101" t="s">
        <v>80</v>
      </c>
      <c r="B17" s="100">
        <v>43972</v>
      </c>
      <c r="C17" s="13">
        <v>31.16</v>
      </c>
      <c r="D17" s="13" t="s">
        <v>162</v>
      </c>
      <c r="E17" s="14"/>
      <c r="F17" s="1"/>
      <c r="G17" s="22"/>
      <c r="H17" s="13">
        <v>0</v>
      </c>
    </row>
    <row r="18" spans="1:8" ht="15.75" x14ac:dyDescent="0.25">
      <c r="A18" s="101"/>
      <c r="B18" s="100"/>
      <c r="C18" s="13">
        <f>1+1.3+1.45</f>
        <v>3.75</v>
      </c>
      <c r="D18" s="13" t="s">
        <v>146</v>
      </c>
      <c r="E18" s="14"/>
      <c r="F18" s="1"/>
      <c r="G18" s="22"/>
      <c r="H18" s="13"/>
    </row>
    <row r="19" spans="1:8" ht="15.75" x14ac:dyDescent="0.25">
      <c r="A19" s="1" t="s">
        <v>81</v>
      </c>
      <c r="B19" s="22">
        <v>43980</v>
      </c>
      <c r="C19" s="13">
        <v>152</v>
      </c>
      <c r="D19" s="13" t="s">
        <v>147</v>
      </c>
      <c r="E19" s="14"/>
      <c r="F19" s="1"/>
      <c r="G19" s="22"/>
      <c r="H19" s="13"/>
    </row>
    <row r="20" spans="1:8" ht="15.75" x14ac:dyDescent="0.25">
      <c r="A20" s="4"/>
      <c r="B20" s="22"/>
      <c r="C20" s="13"/>
      <c r="D20" s="13"/>
      <c r="E20" s="14"/>
      <c r="F20" s="1"/>
      <c r="G20" s="22"/>
      <c r="H20" s="13"/>
    </row>
    <row r="21" spans="1:8" ht="16.5" thickBot="1" x14ac:dyDescent="0.3">
      <c r="A21" s="8" t="s">
        <v>12</v>
      </c>
      <c r="B21" s="22"/>
      <c r="C21" s="17">
        <f>SUM(C17:C20)</f>
        <v>186.91</v>
      </c>
      <c r="D21" s="18"/>
      <c r="E21" s="19"/>
      <c r="F21" s="8" t="s">
        <v>12</v>
      </c>
      <c r="G21" s="22"/>
      <c r="H21" s="17">
        <f>SUM(H17:H20)</f>
        <v>0</v>
      </c>
    </row>
    <row r="22" spans="1:8" ht="15.75" thickTop="1" x14ac:dyDescent="0.25"/>
  </sheetData>
  <mergeCells count="2">
    <mergeCell ref="B17:B18"/>
    <mergeCell ref="A17:A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defaultRowHeight="15" x14ac:dyDescent="0.25"/>
  <cols>
    <col min="1" max="1" width="30.7109375" bestFit="1" customWidth="1"/>
    <col min="2" max="2" width="8" bestFit="1" customWidth="1"/>
    <col min="3" max="3" width="14.28515625" bestFit="1" customWidth="1"/>
    <col min="6" max="6" width="26.5703125" bestFit="1" customWidth="1"/>
    <col min="7" max="7" width="8" bestFit="1" customWidth="1"/>
    <col min="8" max="8" width="12.85546875" bestFit="1" customWidth="1"/>
  </cols>
  <sheetData>
    <row r="1" spans="1:8" ht="15.75" x14ac:dyDescent="0.25">
      <c r="A1" s="91" t="s">
        <v>2</v>
      </c>
      <c r="B1" s="1"/>
      <c r="C1" s="2">
        <v>2020</v>
      </c>
      <c r="D1" s="1"/>
      <c r="E1" s="3"/>
      <c r="F1" s="91" t="s">
        <v>74</v>
      </c>
      <c r="G1" s="1"/>
      <c r="H1" s="2">
        <v>2020</v>
      </c>
    </row>
    <row r="2" spans="1:8" ht="17.25" x14ac:dyDescent="0.35">
      <c r="A2" s="4"/>
      <c r="B2" s="5"/>
      <c r="C2" s="6" t="s">
        <v>15</v>
      </c>
      <c r="D2" s="6"/>
      <c r="E2" s="7"/>
      <c r="F2" s="1"/>
      <c r="G2" s="5"/>
      <c r="H2" s="6" t="s">
        <v>15</v>
      </c>
    </row>
    <row r="3" spans="1:8" ht="15.75" x14ac:dyDescent="0.25">
      <c r="A3" s="8" t="s">
        <v>3</v>
      </c>
      <c r="B3" s="9">
        <v>44000</v>
      </c>
      <c r="C3" s="10">
        <f>June!C9</f>
        <v>25647.289999999997</v>
      </c>
      <c r="D3" s="10"/>
      <c r="E3" s="11"/>
      <c r="F3" s="8" t="s">
        <v>3</v>
      </c>
      <c r="G3" s="9">
        <v>44013</v>
      </c>
      <c r="H3" s="10">
        <f>June!H9</f>
        <v>6785.62</v>
      </c>
    </row>
    <row r="4" spans="1:8" ht="15.75" x14ac:dyDescent="0.25">
      <c r="A4" s="8"/>
      <c r="B4" s="9"/>
      <c r="C4" s="12"/>
      <c r="D4" s="13"/>
      <c r="E4" s="14"/>
      <c r="F4" s="8"/>
      <c r="G4" s="9"/>
      <c r="H4" s="12"/>
    </row>
    <row r="5" spans="1:8" ht="15.75" x14ac:dyDescent="0.25">
      <c r="A5" s="93" t="s">
        <v>144</v>
      </c>
      <c r="B5" s="9"/>
      <c r="C5" s="13">
        <v>2923.85</v>
      </c>
      <c r="D5" s="13"/>
      <c r="E5" s="14"/>
      <c r="F5" s="93" t="s">
        <v>144</v>
      </c>
      <c r="G5" s="9"/>
      <c r="H5" s="13">
        <v>0</v>
      </c>
    </row>
    <row r="6" spans="1:8" ht="15.75" x14ac:dyDescent="0.25">
      <c r="A6" s="8"/>
      <c r="B6" s="9"/>
      <c r="C6" s="13"/>
      <c r="D6" s="13"/>
      <c r="E6" s="14"/>
      <c r="F6" s="8"/>
      <c r="G6" s="9"/>
      <c r="H6" s="13"/>
    </row>
    <row r="7" spans="1:8" ht="15.75" x14ac:dyDescent="0.25">
      <c r="A7" s="93" t="s">
        <v>145</v>
      </c>
      <c r="B7" s="9"/>
      <c r="C7" s="15">
        <v>1412</v>
      </c>
      <c r="D7" s="15"/>
      <c r="E7" s="16"/>
      <c r="F7" s="93" t="s">
        <v>145</v>
      </c>
      <c r="H7" s="15">
        <v>362</v>
      </c>
    </row>
    <row r="8" spans="1:8" ht="15.75" x14ac:dyDescent="0.25">
      <c r="A8" s="8"/>
      <c r="B8" s="9"/>
      <c r="C8" s="13"/>
      <c r="D8" s="13"/>
      <c r="E8" s="14"/>
      <c r="F8" s="8"/>
      <c r="G8" s="9"/>
      <c r="H8" s="13"/>
    </row>
    <row r="9" spans="1:8" ht="16.5" thickBot="1" x14ac:dyDescent="0.3">
      <c r="A9" s="8" t="s">
        <v>4</v>
      </c>
      <c r="B9" s="9">
        <v>44029</v>
      </c>
      <c r="C9" s="55">
        <f>C3+C5-C7</f>
        <v>27159.139999999996</v>
      </c>
      <c r="D9" s="18"/>
      <c r="E9" s="19"/>
      <c r="F9" s="8" t="s">
        <v>4</v>
      </c>
      <c r="G9" s="9">
        <v>44043</v>
      </c>
      <c r="H9" s="55">
        <f>H3+H5-H7</f>
        <v>6423.62</v>
      </c>
    </row>
    <row r="10" spans="1:8" ht="16.5" thickTop="1" x14ac:dyDescent="0.25">
      <c r="A10" s="8"/>
      <c r="B10" s="9"/>
      <c r="C10" s="13"/>
      <c r="D10" s="13"/>
      <c r="E10" s="14"/>
      <c r="F10" s="8"/>
      <c r="G10" s="9"/>
      <c r="H10" s="13"/>
    </row>
    <row r="11" spans="1:8" ht="17.25" x14ac:dyDescent="0.35">
      <c r="A11" s="20" t="s">
        <v>5</v>
      </c>
      <c r="B11" s="9" t="s">
        <v>6</v>
      </c>
      <c r="C11" s="6" t="s">
        <v>7</v>
      </c>
      <c r="D11" s="6"/>
      <c r="E11" s="7"/>
      <c r="F11" s="20" t="s">
        <v>5</v>
      </c>
      <c r="G11" s="9" t="s">
        <v>6</v>
      </c>
      <c r="H11" s="6" t="s">
        <v>7</v>
      </c>
    </row>
    <row r="12" spans="1:8" ht="15.75" x14ac:dyDescent="0.25">
      <c r="A12" s="25" t="s">
        <v>8</v>
      </c>
      <c r="B12" s="22">
        <v>44005</v>
      </c>
      <c r="C12" s="13">
        <v>1440.5</v>
      </c>
      <c r="D12" s="13"/>
      <c r="E12" s="14"/>
      <c r="F12" s="23"/>
      <c r="G12" s="22"/>
      <c r="H12" s="13">
        <v>0</v>
      </c>
    </row>
    <row r="13" spans="1:8" ht="15.75" x14ac:dyDescent="0.25">
      <c r="A13" s="25" t="s">
        <v>8</v>
      </c>
      <c r="B13" s="22">
        <v>44029</v>
      </c>
      <c r="C13" s="13">
        <v>1483.35</v>
      </c>
      <c r="D13" s="13"/>
      <c r="E13" s="14"/>
      <c r="F13" s="23"/>
      <c r="G13" s="22"/>
      <c r="H13" s="13"/>
    </row>
    <row r="14" spans="1:8" ht="15.75" x14ac:dyDescent="0.25">
      <c r="A14" s="4"/>
      <c r="B14" s="22"/>
      <c r="C14" s="13"/>
      <c r="D14" s="13"/>
      <c r="E14" s="14"/>
      <c r="F14" s="1"/>
      <c r="G14" s="22"/>
      <c r="H14" s="13"/>
    </row>
    <row r="15" spans="1:8" ht="16.5" thickBot="1" x14ac:dyDescent="0.3">
      <c r="A15" s="8" t="s">
        <v>9</v>
      </c>
      <c r="B15" s="22"/>
      <c r="C15" s="17">
        <f>SUM(C12:C14)</f>
        <v>2923.85</v>
      </c>
      <c r="D15" s="18"/>
      <c r="E15" s="19"/>
      <c r="F15" s="8" t="s">
        <v>9</v>
      </c>
      <c r="G15" s="22"/>
      <c r="H15" s="17">
        <f>SUM(H12:H14)</f>
        <v>0</v>
      </c>
    </row>
    <row r="16" spans="1:8" ht="16.5" thickTop="1" x14ac:dyDescent="0.25">
      <c r="A16" s="4"/>
      <c r="B16" s="22"/>
      <c r="C16" s="13"/>
      <c r="D16" s="13"/>
      <c r="E16" s="14"/>
      <c r="F16" s="1"/>
      <c r="G16" s="22"/>
      <c r="H16" s="13"/>
    </row>
    <row r="17" spans="1:8" ht="17.25" x14ac:dyDescent="0.35">
      <c r="A17" s="20" t="s">
        <v>10</v>
      </c>
      <c r="B17" s="9" t="s">
        <v>6</v>
      </c>
      <c r="C17" s="6" t="s">
        <v>7</v>
      </c>
      <c r="D17" s="6"/>
      <c r="E17" s="7"/>
      <c r="F17" s="20" t="s">
        <v>10</v>
      </c>
      <c r="G17" s="9" t="s">
        <v>6</v>
      </c>
      <c r="H17" s="6" t="s">
        <v>7</v>
      </c>
    </row>
    <row r="18" spans="1:8" ht="15.75" x14ac:dyDescent="0.25">
      <c r="A18" s="1" t="s">
        <v>82</v>
      </c>
      <c r="B18" s="22">
        <v>44001</v>
      </c>
      <c r="C18" s="13">
        <v>630</v>
      </c>
      <c r="D18" s="13" t="s">
        <v>160</v>
      </c>
      <c r="E18" s="14"/>
      <c r="F18" s="1" t="s">
        <v>83</v>
      </c>
      <c r="G18" s="22">
        <v>44028</v>
      </c>
      <c r="H18" s="13">
        <v>114</v>
      </c>
    </row>
    <row r="19" spans="1:8" ht="15.75" x14ac:dyDescent="0.25">
      <c r="A19" s="1" t="s">
        <v>84</v>
      </c>
      <c r="B19" s="22">
        <v>44013</v>
      </c>
      <c r="C19" s="13">
        <v>630</v>
      </c>
      <c r="D19" s="13" t="s">
        <v>160</v>
      </c>
      <c r="E19" s="14"/>
      <c r="F19" s="1" t="s">
        <v>85</v>
      </c>
      <c r="G19" s="22">
        <v>44025</v>
      </c>
      <c r="H19" s="13">
        <v>134</v>
      </c>
    </row>
    <row r="20" spans="1:8" ht="15.75" x14ac:dyDescent="0.25">
      <c r="A20" s="4" t="s">
        <v>11</v>
      </c>
      <c r="B20" s="22">
        <v>44012</v>
      </c>
      <c r="C20" s="13">
        <v>152</v>
      </c>
      <c r="D20" s="13" t="s">
        <v>147</v>
      </c>
      <c r="E20" s="14"/>
      <c r="F20" s="1" t="s">
        <v>86</v>
      </c>
      <c r="G20" s="22">
        <v>44033</v>
      </c>
      <c r="H20" s="13">
        <v>114</v>
      </c>
    </row>
    <row r="21" spans="1:8" ht="15.75" x14ac:dyDescent="0.25">
      <c r="A21" s="4"/>
      <c r="B21" s="22"/>
      <c r="C21" s="13"/>
      <c r="D21" s="13"/>
      <c r="E21" s="14"/>
      <c r="F21" s="1"/>
      <c r="G21" s="22"/>
      <c r="H21" s="13"/>
    </row>
    <row r="22" spans="1:8" ht="16.5" thickBot="1" x14ac:dyDescent="0.3">
      <c r="A22" s="8" t="s">
        <v>12</v>
      </c>
      <c r="B22" s="22"/>
      <c r="C22" s="17">
        <f>SUM(C18:C21)</f>
        <v>1412</v>
      </c>
      <c r="D22" s="18"/>
      <c r="E22" s="19"/>
      <c r="F22" s="8" t="s">
        <v>12</v>
      </c>
      <c r="G22" s="22"/>
      <c r="H22" s="17">
        <f>SUM(H18:H21)</f>
        <v>362</v>
      </c>
    </row>
    <row r="23" spans="1:8" ht="15.7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/>
  </sheetViews>
  <sheetFormatPr defaultRowHeight="15" x14ac:dyDescent="0.25"/>
  <cols>
    <col min="1" max="1" width="30.7109375" bestFit="1" customWidth="1"/>
    <col min="2" max="2" width="8.5703125" bestFit="1" customWidth="1"/>
    <col min="3" max="3" width="14.28515625" bestFit="1" customWidth="1"/>
    <col min="6" max="6" width="26.5703125" bestFit="1" customWidth="1"/>
    <col min="7" max="7" width="8.5703125" bestFit="1" customWidth="1"/>
    <col min="8" max="8" width="14.28515625" bestFit="1" customWidth="1"/>
  </cols>
  <sheetData>
    <row r="1" spans="1:8" ht="15.75" x14ac:dyDescent="0.25">
      <c r="A1" s="91" t="s">
        <v>2</v>
      </c>
      <c r="B1" s="1"/>
      <c r="C1" s="2">
        <v>2020</v>
      </c>
      <c r="D1" s="1"/>
      <c r="E1" s="3"/>
      <c r="F1" s="91" t="s">
        <v>74</v>
      </c>
      <c r="G1" s="1"/>
      <c r="H1" s="2">
        <v>2020</v>
      </c>
    </row>
    <row r="2" spans="1:8" ht="17.25" x14ac:dyDescent="0.35">
      <c r="A2" s="4"/>
      <c r="B2" s="5"/>
      <c r="C2" s="6" t="s">
        <v>16</v>
      </c>
      <c r="D2" s="6"/>
      <c r="E2" s="7"/>
      <c r="F2" s="1"/>
      <c r="G2" s="5"/>
      <c r="H2" s="6" t="s">
        <v>16</v>
      </c>
    </row>
    <row r="3" spans="1:8" ht="15.75" x14ac:dyDescent="0.25">
      <c r="A3" s="8" t="s">
        <v>3</v>
      </c>
      <c r="B3" s="9">
        <v>44030</v>
      </c>
      <c r="C3" s="10">
        <f>Jul!C9</f>
        <v>27159.139999999996</v>
      </c>
      <c r="D3" s="10"/>
      <c r="E3" s="11"/>
      <c r="F3" s="8" t="s">
        <v>3</v>
      </c>
      <c r="G3" s="9">
        <v>44044</v>
      </c>
      <c r="H3" s="10">
        <f>Jul!H9</f>
        <v>6423.62</v>
      </c>
    </row>
    <row r="4" spans="1:8" ht="15.75" x14ac:dyDescent="0.25">
      <c r="A4" s="8"/>
      <c r="B4" s="9"/>
      <c r="C4" s="12"/>
      <c r="D4" s="13"/>
      <c r="E4" s="14"/>
      <c r="F4" s="8"/>
      <c r="G4" s="9"/>
      <c r="H4" s="12"/>
    </row>
    <row r="5" spans="1:8" ht="15.75" x14ac:dyDescent="0.25">
      <c r="A5" s="93" t="s">
        <v>144</v>
      </c>
      <c r="B5" s="9"/>
      <c r="C5" s="13">
        <v>14.3</v>
      </c>
      <c r="D5" s="13"/>
      <c r="E5" s="14"/>
      <c r="F5" s="93" t="s">
        <v>144</v>
      </c>
      <c r="G5" s="9"/>
      <c r="H5" s="13">
        <v>0</v>
      </c>
    </row>
    <row r="6" spans="1:8" ht="15.75" x14ac:dyDescent="0.25">
      <c r="A6" s="8"/>
      <c r="B6" s="9"/>
      <c r="C6" s="13"/>
      <c r="D6" s="13"/>
      <c r="E6" s="14"/>
      <c r="F6" s="8"/>
      <c r="G6" s="9"/>
      <c r="H6" s="13"/>
    </row>
    <row r="7" spans="1:8" ht="15.75" x14ac:dyDescent="0.25">
      <c r="A7" s="93" t="s">
        <v>145</v>
      </c>
      <c r="B7" s="9"/>
      <c r="C7" s="15">
        <v>730</v>
      </c>
      <c r="D7" s="15"/>
      <c r="E7" s="16"/>
      <c r="F7" s="93" t="s">
        <v>145</v>
      </c>
      <c r="H7" s="15">
        <v>0</v>
      </c>
    </row>
    <row r="8" spans="1:8" ht="15.75" x14ac:dyDescent="0.25">
      <c r="A8" s="8"/>
      <c r="B8" s="9"/>
      <c r="C8" s="13"/>
      <c r="D8" s="13"/>
      <c r="E8" s="14"/>
      <c r="F8" s="8"/>
      <c r="G8" s="9"/>
      <c r="H8" s="13"/>
    </row>
    <row r="9" spans="1:8" ht="16.5" thickBot="1" x14ac:dyDescent="0.3">
      <c r="A9" s="8" t="s">
        <v>4</v>
      </c>
      <c r="B9" s="9">
        <v>44062</v>
      </c>
      <c r="C9" s="55">
        <f>C3+C5-C7</f>
        <v>26443.439999999995</v>
      </c>
      <c r="D9" s="18"/>
      <c r="E9" s="19"/>
      <c r="F9" s="8" t="s">
        <v>4</v>
      </c>
      <c r="G9" s="9">
        <v>44073</v>
      </c>
      <c r="H9" s="55">
        <f>H3+H5-H7</f>
        <v>6423.62</v>
      </c>
    </row>
    <row r="10" spans="1:8" ht="16.5" thickTop="1" x14ac:dyDescent="0.25">
      <c r="A10" s="8"/>
      <c r="B10" s="9"/>
      <c r="C10" s="13"/>
      <c r="D10" s="13"/>
      <c r="E10" s="14"/>
      <c r="F10" s="8"/>
      <c r="G10" s="9"/>
      <c r="H10" s="13"/>
    </row>
    <row r="11" spans="1:8" ht="17.25" x14ac:dyDescent="0.35">
      <c r="A11" s="20" t="s">
        <v>5</v>
      </c>
      <c r="B11" s="9" t="s">
        <v>6</v>
      </c>
      <c r="C11" s="6" t="s">
        <v>7</v>
      </c>
      <c r="D11" s="6"/>
      <c r="E11" s="7"/>
      <c r="F11" s="20" t="s">
        <v>5</v>
      </c>
      <c r="G11" s="9" t="s">
        <v>6</v>
      </c>
      <c r="H11" s="6" t="s">
        <v>7</v>
      </c>
    </row>
    <row r="12" spans="1:8" ht="15.75" x14ac:dyDescent="0.25">
      <c r="A12" s="1" t="s">
        <v>14</v>
      </c>
      <c r="B12" s="22">
        <v>44041</v>
      </c>
      <c r="C12" s="13">
        <v>14.3</v>
      </c>
      <c r="D12" s="13"/>
      <c r="E12" s="14"/>
      <c r="F12" s="23"/>
      <c r="G12" s="22"/>
      <c r="H12" s="13">
        <v>0</v>
      </c>
    </row>
    <row r="13" spans="1:8" ht="15.75" x14ac:dyDescent="0.25">
      <c r="A13" s="4"/>
      <c r="B13" s="22"/>
      <c r="C13" s="13"/>
      <c r="D13" s="13"/>
      <c r="E13" s="14"/>
      <c r="F13" s="1"/>
      <c r="G13" s="22"/>
      <c r="H13" s="13"/>
    </row>
    <row r="14" spans="1:8" ht="16.5" thickBot="1" x14ac:dyDescent="0.3">
      <c r="A14" s="8" t="s">
        <v>9</v>
      </c>
      <c r="B14" s="22"/>
      <c r="C14" s="17">
        <f>SUM(C12:C13)</f>
        <v>14.3</v>
      </c>
      <c r="D14" s="18"/>
      <c r="E14" s="19"/>
      <c r="F14" s="8" t="s">
        <v>9</v>
      </c>
      <c r="G14" s="22"/>
      <c r="H14" s="17">
        <f>SUM(H12:H13)</f>
        <v>0</v>
      </c>
    </row>
    <row r="15" spans="1:8" ht="16.5" thickTop="1" x14ac:dyDescent="0.25">
      <c r="A15" s="4"/>
      <c r="B15" s="22"/>
      <c r="C15" s="13"/>
      <c r="D15" s="13"/>
      <c r="E15" s="14"/>
      <c r="F15" s="1"/>
      <c r="G15" s="22"/>
      <c r="H15" s="13"/>
    </row>
    <row r="16" spans="1:8" ht="17.25" x14ac:dyDescent="0.35">
      <c r="A16" s="20" t="s">
        <v>10</v>
      </c>
      <c r="B16" s="9" t="s">
        <v>6</v>
      </c>
      <c r="C16" s="6" t="s">
        <v>7</v>
      </c>
      <c r="D16" s="6"/>
      <c r="E16" s="7"/>
      <c r="F16" s="20" t="s">
        <v>10</v>
      </c>
      <c r="G16" s="9" t="s">
        <v>6</v>
      </c>
      <c r="H16" s="6" t="s">
        <v>7</v>
      </c>
    </row>
    <row r="17" spans="1:8" ht="15.75" x14ac:dyDescent="0.25">
      <c r="A17" s="1" t="s">
        <v>87</v>
      </c>
      <c r="B17" s="22">
        <v>44035</v>
      </c>
      <c r="C17" s="13">
        <v>578</v>
      </c>
      <c r="D17" s="13" t="s">
        <v>160</v>
      </c>
      <c r="E17" s="14"/>
      <c r="F17" s="1"/>
      <c r="G17" s="22"/>
      <c r="H17" s="13">
        <v>0</v>
      </c>
    </row>
    <row r="18" spans="1:8" ht="15.75" x14ac:dyDescent="0.25">
      <c r="A18" s="1" t="s">
        <v>11</v>
      </c>
      <c r="B18" s="22">
        <v>44046</v>
      </c>
      <c r="C18" s="13">
        <v>152</v>
      </c>
      <c r="D18" s="13" t="s">
        <v>147</v>
      </c>
      <c r="E18" s="14"/>
      <c r="F18" s="1"/>
      <c r="G18" s="22"/>
      <c r="H18" s="13"/>
    </row>
    <row r="19" spans="1:8" ht="15.75" x14ac:dyDescent="0.25">
      <c r="A19" s="4"/>
      <c r="B19" s="22"/>
      <c r="C19" s="13"/>
      <c r="D19" s="13"/>
      <c r="E19" s="14"/>
      <c r="F19" s="1"/>
      <c r="G19" s="22"/>
      <c r="H19" s="13"/>
    </row>
    <row r="20" spans="1:8" ht="16.5" thickBot="1" x14ac:dyDescent="0.3">
      <c r="A20" s="8" t="s">
        <v>12</v>
      </c>
      <c r="B20" s="22"/>
      <c r="C20" s="17">
        <f>SUM(C17:C19)</f>
        <v>730</v>
      </c>
      <c r="D20" s="18"/>
      <c r="E20" s="19"/>
      <c r="F20" s="8" t="s">
        <v>12</v>
      </c>
      <c r="G20" s="22"/>
      <c r="H20" s="17">
        <f>SUM(H17:H19)</f>
        <v>0</v>
      </c>
    </row>
    <row r="21" spans="1:8" ht="15.75" thickTop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/>
  </sheetViews>
  <sheetFormatPr defaultRowHeight="15" x14ac:dyDescent="0.25"/>
  <cols>
    <col min="1" max="1" width="32" bestFit="1" customWidth="1"/>
    <col min="2" max="2" width="8.7109375" bestFit="1" customWidth="1"/>
    <col min="3" max="3" width="14.28515625" bestFit="1" customWidth="1"/>
    <col min="6" max="6" width="26.5703125" bestFit="1" customWidth="1"/>
    <col min="7" max="7" width="8.7109375" bestFit="1" customWidth="1"/>
    <col min="8" max="8" width="14.28515625" bestFit="1" customWidth="1"/>
  </cols>
  <sheetData>
    <row r="1" spans="1:8" ht="15.75" x14ac:dyDescent="0.25">
      <c r="A1" s="91" t="s">
        <v>2</v>
      </c>
      <c r="B1" s="1"/>
      <c r="C1" s="2">
        <v>2020</v>
      </c>
      <c r="D1" s="1"/>
      <c r="E1" s="3"/>
      <c r="F1" s="91" t="s">
        <v>74</v>
      </c>
      <c r="G1" s="1"/>
      <c r="H1" s="2">
        <v>2020</v>
      </c>
    </row>
    <row r="2" spans="1:8" ht="17.25" x14ac:dyDescent="0.35">
      <c r="A2" s="4"/>
      <c r="B2" s="5"/>
      <c r="C2" s="6" t="s">
        <v>17</v>
      </c>
      <c r="D2" s="6"/>
      <c r="E2" s="7"/>
      <c r="F2" s="1"/>
      <c r="G2" s="5"/>
      <c r="H2" s="6" t="s">
        <v>17</v>
      </c>
    </row>
    <row r="3" spans="1:8" ht="15.75" x14ac:dyDescent="0.25">
      <c r="A3" s="8" t="s">
        <v>3</v>
      </c>
      <c r="B3" s="9">
        <v>44063</v>
      </c>
      <c r="C3" s="10">
        <f>Aug!C9</f>
        <v>26443.439999999995</v>
      </c>
      <c r="D3" s="10"/>
      <c r="E3" s="11"/>
      <c r="F3" s="8" t="s">
        <v>3</v>
      </c>
      <c r="G3" s="9">
        <v>44075</v>
      </c>
      <c r="H3" s="10">
        <f>Aug!H9</f>
        <v>6423.62</v>
      </c>
    </row>
    <row r="4" spans="1:8" ht="15.75" x14ac:dyDescent="0.25">
      <c r="A4" s="8"/>
      <c r="B4" s="9"/>
      <c r="C4" s="12"/>
      <c r="D4" s="13"/>
      <c r="E4" s="14"/>
      <c r="F4" s="8"/>
      <c r="G4" s="9"/>
      <c r="H4" s="12"/>
    </row>
    <row r="5" spans="1:8" ht="15.75" x14ac:dyDescent="0.25">
      <c r="A5" s="93" t="s">
        <v>144</v>
      </c>
      <c r="B5" s="9"/>
      <c r="C5" s="13">
        <v>3258.1</v>
      </c>
      <c r="D5" s="13"/>
      <c r="E5" s="14"/>
      <c r="F5" s="93" t="s">
        <v>144</v>
      </c>
      <c r="G5" s="9"/>
      <c r="H5" s="13">
        <v>0</v>
      </c>
    </row>
    <row r="6" spans="1:8" ht="15.75" x14ac:dyDescent="0.25">
      <c r="A6" s="8"/>
      <c r="B6" s="9"/>
      <c r="C6" s="13"/>
      <c r="D6" s="13"/>
      <c r="E6" s="14"/>
      <c r="F6" s="8"/>
      <c r="G6" s="9"/>
      <c r="H6" s="13"/>
    </row>
    <row r="7" spans="1:8" ht="15.75" x14ac:dyDescent="0.25">
      <c r="A7" s="93" t="s">
        <v>145</v>
      </c>
      <c r="B7" s="9"/>
      <c r="C7" s="15">
        <v>2988</v>
      </c>
      <c r="D7" s="15"/>
      <c r="E7" s="16"/>
      <c r="F7" s="93" t="s">
        <v>145</v>
      </c>
      <c r="G7" s="9"/>
      <c r="H7" s="15">
        <v>0</v>
      </c>
    </row>
    <row r="8" spans="1:8" ht="15.75" x14ac:dyDescent="0.25">
      <c r="A8" s="8"/>
      <c r="B8" s="9"/>
      <c r="C8" s="13"/>
      <c r="D8" s="13"/>
      <c r="E8" s="14"/>
      <c r="F8" s="8"/>
      <c r="G8" s="9"/>
      <c r="H8" s="13"/>
    </row>
    <row r="9" spans="1:8" ht="16.5" thickBot="1" x14ac:dyDescent="0.3">
      <c r="A9" s="8" t="s">
        <v>4</v>
      </c>
      <c r="B9" s="9">
        <v>44092</v>
      </c>
      <c r="C9" s="55">
        <f>C3+C5-C7</f>
        <v>26713.539999999994</v>
      </c>
      <c r="D9" s="18"/>
      <c r="E9" s="19"/>
      <c r="F9" s="8" t="s">
        <v>4</v>
      </c>
      <c r="G9" s="9">
        <v>44104</v>
      </c>
      <c r="H9" s="55">
        <f>H3+H5-H7</f>
        <v>6423.62</v>
      </c>
    </row>
    <row r="10" spans="1:8" ht="16.5" thickTop="1" x14ac:dyDescent="0.25">
      <c r="A10" s="8"/>
      <c r="B10" s="9"/>
      <c r="C10" s="13"/>
      <c r="D10" s="13"/>
      <c r="E10" s="14"/>
      <c r="F10" s="8"/>
      <c r="G10" s="9"/>
      <c r="H10" s="13"/>
    </row>
    <row r="11" spans="1:8" ht="17.25" x14ac:dyDescent="0.35">
      <c r="A11" s="20" t="s">
        <v>5</v>
      </c>
      <c r="B11" s="9" t="s">
        <v>6</v>
      </c>
      <c r="C11" s="6" t="s">
        <v>7</v>
      </c>
      <c r="D11" s="6"/>
      <c r="E11" s="7"/>
      <c r="F11" s="20" t="s">
        <v>5</v>
      </c>
      <c r="G11" s="9" t="s">
        <v>6</v>
      </c>
      <c r="H11" s="6" t="s">
        <v>7</v>
      </c>
    </row>
    <row r="12" spans="1:8" ht="15.75" x14ac:dyDescent="0.25">
      <c r="A12" s="25" t="s">
        <v>8</v>
      </c>
      <c r="B12" s="22">
        <v>44064</v>
      </c>
      <c r="C12" s="13">
        <v>1522.55</v>
      </c>
      <c r="D12" s="13"/>
      <c r="E12" s="14"/>
      <c r="F12" s="23"/>
      <c r="G12" s="22"/>
      <c r="H12" s="13">
        <v>0</v>
      </c>
    </row>
    <row r="13" spans="1:8" ht="15.75" x14ac:dyDescent="0.25">
      <c r="A13" s="25" t="s">
        <v>8</v>
      </c>
      <c r="B13" s="22">
        <v>44092</v>
      </c>
      <c r="C13" s="13">
        <v>1735.55</v>
      </c>
      <c r="D13" s="13"/>
      <c r="E13" s="14"/>
      <c r="F13" s="23"/>
      <c r="G13" s="22"/>
      <c r="H13" s="13"/>
    </row>
    <row r="14" spans="1:8" ht="15.75" x14ac:dyDescent="0.25">
      <c r="A14" s="4"/>
      <c r="B14" s="22"/>
      <c r="C14" s="13"/>
      <c r="D14" s="13"/>
      <c r="E14" s="14"/>
      <c r="F14" s="1"/>
      <c r="G14" s="22"/>
      <c r="H14" s="13"/>
    </row>
    <row r="15" spans="1:8" ht="16.5" thickBot="1" x14ac:dyDescent="0.3">
      <c r="A15" s="8" t="s">
        <v>9</v>
      </c>
      <c r="B15" s="22"/>
      <c r="C15" s="17">
        <f>SUM(C12:C14)</f>
        <v>3258.1</v>
      </c>
      <c r="D15" s="18"/>
      <c r="E15" s="19"/>
      <c r="F15" s="8" t="s">
        <v>9</v>
      </c>
      <c r="G15" s="22"/>
      <c r="H15" s="17">
        <f>SUM(H12:H14)</f>
        <v>0</v>
      </c>
    </row>
    <row r="16" spans="1:8" ht="16.5" thickTop="1" x14ac:dyDescent="0.25">
      <c r="A16" s="4"/>
      <c r="B16" s="22"/>
      <c r="C16" s="13"/>
      <c r="D16" s="13"/>
      <c r="E16" s="14"/>
      <c r="F16" s="1"/>
      <c r="G16" s="22"/>
      <c r="H16" s="13"/>
    </row>
    <row r="17" spans="1:8" ht="17.25" x14ac:dyDescent="0.35">
      <c r="A17" s="20" t="s">
        <v>10</v>
      </c>
      <c r="B17" s="9" t="s">
        <v>6</v>
      </c>
      <c r="C17" s="6" t="s">
        <v>7</v>
      </c>
      <c r="D17" s="6"/>
      <c r="E17" s="7"/>
      <c r="F17" s="20" t="s">
        <v>10</v>
      </c>
      <c r="G17" s="9" t="s">
        <v>6</v>
      </c>
      <c r="H17" s="6" t="s">
        <v>7</v>
      </c>
    </row>
    <row r="18" spans="1:8" ht="15.75" x14ac:dyDescent="0.25">
      <c r="A18" s="1" t="s">
        <v>88</v>
      </c>
      <c r="B18" s="22">
        <v>44074</v>
      </c>
      <c r="C18" s="13">
        <v>750</v>
      </c>
      <c r="D18" s="13" t="s">
        <v>163</v>
      </c>
      <c r="E18" s="14"/>
      <c r="F18" s="1"/>
      <c r="G18" s="22"/>
      <c r="H18" s="13">
        <v>0</v>
      </c>
    </row>
    <row r="19" spans="1:8" ht="15.75" x14ac:dyDescent="0.25">
      <c r="A19" s="1" t="s">
        <v>89</v>
      </c>
      <c r="B19" s="22">
        <v>44068</v>
      </c>
      <c r="C19" s="13">
        <v>682</v>
      </c>
      <c r="D19" s="13" t="s">
        <v>160</v>
      </c>
      <c r="E19" s="14"/>
      <c r="F19" s="1"/>
      <c r="G19" s="22"/>
      <c r="H19" s="13"/>
    </row>
    <row r="20" spans="1:8" ht="15.75" x14ac:dyDescent="0.25">
      <c r="A20" s="1" t="s">
        <v>90</v>
      </c>
      <c r="B20" s="22">
        <v>44084</v>
      </c>
      <c r="C20" s="13">
        <v>400</v>
      </c>
      <c r="D20" s="13" t="s">
        <v>164</v>
      </c>
      <c r="E20" s="14"/>
      <c r="F20" s="1"/>
      <c r="G20" s="22"/>
      <c r="H20" s="13"/>
    </row>
    <row r="21" spans="1:8" ht="15.75" x14ac:dyDescent="0.25">
      <c r="A21" s="1" t="s">
        <v>91</v>
      </c>
      <c r="B21" s="22">
        <v>44089</v>
      </c>
      <c r="C21" s="13">
        <v>1000</v>
      </c>
      <c r="D21" s="13" t="s">
        <v>146</v>
      </c>
      <c r="E21" s="14"/>
      <c r="F21" s="1"/>
      <c r="G21" s="22"/>
      <c r="H21" s="13"/>
    </row>
    <row r="22" spans="1:8" ht="15.75" x14ac:dyDescent="0.25">
      <c r="A22" s="1" t="s">
        <v>11</v>
      </c>
      <c r="B22" s="22">
        <v>44076</v>
      </c>
      <c r="C22" s="13">
        <v>152</v>
      </c>
      <c r="D22" s="13" t="s">
        <v>147</v>
      </c>
      <c r="E22" s="14"/>
      <c r="F22" s="1"/>
      <c r="G22" s="22"/>
      <c r="H22" s="13"/>
    </row>
    <row r="23" spans="1:8" ht="15.75" x14ac:dyDescent="0.25">
      <c r="A23" s="1" t="s">
        <v>32</v>
      </c>
      <c r="B23" s="22">
        <v>44088</v>
      </c>
      <c r="C23" s="13">
        <v>4</v>
      </c>
      <c r="D23" s="13" t="s">
        <v>165</v>
      </c>
      <c r="E23" s="14"/>
      <c r="F23" s="1"/>
      <c r="G23" s="22"/>
      <c r="H23" s="13"/>
    </row>
    <row r="24" spans="1:8" ht="15.75" x14ac:dyDescent="0.25">
      <c r="A24" s="4"/>
      <c r="B24" s="22"/>
      <c r="C24" s="13"/>
      <c r="D24" s="13"/>
      <c r="E24" s="14"/>
      <c r="F24" s="1"/>
      <c r="G24" s="22"/>
      <c r="H24" s="13"/>
    </row>
    <row r="25" spans="1:8" ht="16.5" thickBot="1" x14ac:dyDescent="0.3">
      <c r="A25" s="8" t="s">
        <v>12</v>
      </c>
      <c r="B25" s="22"/>
      <c r="C25" s="17">
        <f>SUM(C18:C24)</f>
        <v>2988</v>
      </c>
      <c r="D25" s="18"/>
      <c r="E25" s="19"/>
      <c r="F25" s="8" t="s">
        <v>12</v>
      </c>
      <c r="G25" s="22"/>
      <c r="H25" s="17">
        <f>SUM(H18:H24)</f>
        <v>0</v>
      </c>
    </row>
    <row r="26" spans="1:8" ht="15.75" thickTop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/>
  </sheetViews>
  <sheetFormatPr defaultRowHeight="25.5" customHeight="1" x14ac:dyDescent="0.25"/>
  <cols>
    <col min="1" max="1" width="30.7109375" bestFit="1" customWidth="1"/>
    <col min="2" max="2" width="8.7109375" bestFit="1" customWidth="1"/>
    <col min="3" max="3" width="14.28515625" bestFit="1" customWidth="1"/>
    <col min="6" max="6" width="26.5703125" bestFit="1" customWidth="1"/>
    <col min="7" max="7" width="8" bestFit="1" customWidth="1"/>
    <col min="8" max="8" width="12.85546875" bestFit="1" customWidth="1"/>
  </cols>
  <sheetData>
    <row r="1" spans="1:8" ht="15.75" x14ac:dyDescent="0.25">
      <c r="A1" s="91" t="s">
        <v>2</v>
      </c>
      <c r="B1" s="1"/>
      <c r="C1" s="2">
        <v>2020</v>
      </c>
      <c r="D1" s="1"/>
      <c r="E1" s="3"/>
      <c r="F1" s="91" t="s">
        <v>74</v>
      </c>
      <c r="G1" s="1"/>
      <c r="H1" s="2">
        <v>2020</v>
      </c>
    </row>
    <row r="2" spans="1:8" ht="17.25" x14ac:dyDescent="0.35">
      <c r="A2" s="4"/>
      <c r="B2" s="5"/>
      <c r="C2" s="6" t="s">
        <v>18</v>
      </c>
      <c r="D2" s="6"/>
      <c r="E2" s="7"/>
      <c r="F2" s="1"/>
      <c r="G2" s="5"/>
      <c r="H2" s="6" t="s">
        <v>18</v>
      </c>
    </row>
    <row r="3" spans="1:8" ht="15.75" x14ac:dyDescent="0.25">
      <c r="A3" s="8" t="s">
        <v>3</v>
      </c>
      <c r="B3" s="9">
        <v>44093</v>
      </c>
      <c r="C3" s="10">
        <f>Sept!C9</f>
        <v>26713.539999999994</v>
      </c>
      <c r="D3" s="10"/>
      <c r="E3" s="11"/>
      <c r="F3" s="8" t="s">
        <v>3</v>
      </c>
      <c r="G3" s="9">
        <v>44105</v>
      </c>
      <c r="H3" s="10">
        <f>Sept!H9</f>
        <v>6423.62</v>
      </c>
    </row>
    <row r="4" spans="1:8" ht="15.75" x14ac:dyDescent="0.25">
      <c r="A4" s="8"/>
      <c r="B4" s="9"/>
      <c r="C4" s="12"/>
      <c r="D4" s="13"/>
      <c r="E4" s="14"/>
      <c r="F4" s="8"/>
      <c r="G4" s="9"/>
      <c r="H4" s="13"/>
    </row>
    <row r="5" spans="1:8" ht="15.75" x14ac:dyDescent="0.25">
      <c r="A5" s="93" t="s">
        <v>144</v>
      </c>
      <c r="B5" s="9"/>
      <c r="C5" s="13">
        <v>1544.3</v>
      </c>
      <c r="D5" s="13"/>
      <c r="E5" s="14"/>
      <c r="F5" s="93" t="s">
        <v>144</v>
      </c>
      <c r="G5" s="9"/>
      <c r="H5" s="13">
        <v>0</v>
      </c>
    </row>
    <row r="6" spans="1:8" ht="15.75" x14ac:dyDescent="0.25">
      <c r="A6" s="8"/>
      <c r="B6" s="9"/>
      <c r="C6" s="13"/>
      <c r="D6" s="13"/>
      <c r="E6" s="14"/>
      <c r="F6" s="8"/>
      <c r="G6" s="9"/>
      <c r="H6" s="13"/>
    </row>
    <row r="7" spans="1:8" ht="15.75" x14ac:dyDescent="0.25">
      <c r="A7" s="93" t="s">
        <v>145</v>
      </c>
      <c r="B7" s="9"/>
      <c r="C7" s="15">
        <v>834</v>
      </c>
      <c r="D7" s="15"/>
      <c r="E7" s="16"/>
      <c r="F7" s="93" t="s">
        <v>145</v>
      </c>
      <c r="H7" s="15">
        <v>0</v>
      </c>
    </row>
    <row r="8" spans="1:8" ht="15.75" x14ac:dyDescent="0.25">
      <c r="A8" s="8"/>
      <c r="B8" s="9"/>
      <c r="C8" s="13"/>
      <c r="D8" s="13"/>
      <c r="E8" s="14"/>
      <c r="F8" s="8"/>
      <c r="G8" s="9"/>
      <c r="H8" s="13"/>
    </row>
    <row r="9" spans="1:8" ht="16.5" thickBot="1" x14ac:dyDescent="0.3">
      <c r="A9" s="8" t="s">
        <v>4</v>
      </c>
      <c r="B9" s="9">
        <v>44124</v>
      </c>
      <c r="C9" s="55">
        <f>C3+C5-C7</f>
        <v>27423.839999999993</v>
      </c>
      <c r="D9" s="18"/>
      <c r="E9" s="19"/>
      <c r="F9" s="8" t="s">
        <v>4</v>
      </c>
      <c r="G9" s="9">
        <v>44134</v>
      </c>
      <c r="H9" s="55">
        <f>H3+H5-H7</f>
        <v>6423.62</v>
      </c>
    </row>
    <row r="10" spans="1:8" ht="16.5" thickTop="1" x14ac:dyDescent="0.25">
      <c r="A10" s="8"/>
      <c r="B10" s="9"/>
      <c r="C10" s="13"/>
      <c r="D10" s="13"/>
      <c r="E10" s="14"/>
      <c r="F10" s="8"/>
      <c r="G10" s="9"/>
      <c r="H10" s="13"/>
    </row>
    <row r="11" spans="1:8" ht="17.25" x14ac:dyDescent="0.35">
      <c r="A11" s="24" t="s">
        <v>5</v>
      </c>
      <c r="B11" s="9" t="s">
        <v>6</v>
      </c>
      <c r="C11" s="6" t="s">
        <v>7</v>
      </c>
      <c r="D11" s="6"/>
      <c r="E11" s="7"/>
      <c r="F11" s="20" t="s">
        <v>5</v>
      </c>
      <c r="G11" s="9" t="s">
        <v>6</v>
      </c>
      <c r="H11" s="6" t="s">
        <v>7</v>
      </c>
    </row>
    <row r="12" spans="1:8" ht="15.75" x14ac:dyDescent="0.25">
      <c r="A12" s="25" t="s">
        <v>8</v>
      </c>
      <c r="B12" s="22">
        <v>44110</v>
      </c>
      <c r="C12" s="13">
        <v>1544.3</v>
      </c>
      <c r="D12" s="13"/>
      <c r="E12" s="14"/>
      <c r="F12" s="23"/>
      <c r="G12" s="22"/>
      <c r="H12" s="13">
        <v>0</v>
      </c>
    </row>
    <row r="13" spans="1:8" ht="15.75" x14ac:dyDescent="0.25">
      <c r="A13" s="4"/>
      <c r="B13" s="22"/>
      <c r="C13" s="13"/>
      <c r="D13" s="13"/>
      <c r="E13" s="14"/>
      <c r="F13" s="1"/>
      <c r="G13" s="22"/>
      <c r="H13" s="13"/>
    </row>
    <row r="14" spans="1:8" ht="16.5" thickBot="1" x14ac:dyDescent="0.3">
      <c r="A14" s="8" t="s">
        <v>9</v>
      </c>
      <c r="B14" s="22"/>
      <c r="C14" s="17">
        <f>SUM(C12:C13)</f>
        <v>1544.3</v>
      </c>
      <c r="D14" s="18"/>
      <c r="E14" s="19"/>
      <c r="F14" s="8" t="s">
        <v>5</v>
      </c>
      <c r="G14" s="22"/>
      <c r="H14" s="17">
        <f>SUM(H12:H13)</f>
        <v>0</v>
      </c>
    </row>
    <row r="15" spans="1:8" ht="16.5" thickTop="1" x14ac:dyDescent="0.25">
      <c r="A15" s="4"/>
      <c r="B15" s="22"/>
      <c r="C15" s="13"/>
      <c r="D15" s="13"/>
      <c r="E15" s="14"/>
      <c r="F15" s="1"/>
      <c r="G15" s="22"/>
      <c r="H15" s="13"/>
    </row>
    <row r="16" spans="1:8" ht="17.25" x14ac:dyDescent="0.35">
      <c r="A16" s="20" t="s">
        <v>10</v>
      </c>
      <c r="B16" s="9" t="s">
        <v>6</v>
      </c>
      <c r="C16" s="6" t="s">
        <v>7</v>
      </c>
      <c r="D16" s="6"/>
      <c r="E16" s="7"/>
      <c r="F16" s="20" t="s">
        <v>10</v>
      </c>
      <c r="G16" s="9" t="s">
        <v>6</v>
      </c>
      <c r="H16" s="6" t="s">
        <v>7</v>
      </c>
    </row>
    <row r="17" spans="1:8" ht="15.75" x14ac:dyDescent="0.25">
      <c r="A17" s="1" t="s">
        <v>92</v>
      </c>
      <c r="B17" s="22">
        <v>44103</v>
      </c>
      <c r="C17" s="13">
        <v>682</v>
      </c>
      <c r="D17" s="13" t="s">
        <v>160</v>
      </c>
      <c r="E17" s="14"/>
      <c r="F17" s="1"/>
      <c r="G17" s="22"/>
      <c r="H17" s="13">
        <v>0</v>
      </c>
    </row>
    <row r="18" spans="1:8" ht="15.75" x14ac:dyDescent="0.25">
      <c r="A18" s="1" t="s">
        <v>11</v>
      </c>
      <c r="B18" s="22">
        <v>44104</v>
      </c>
      <c r="C18" s="13">
        <v>152</v>
      </c>
      <c r="D18" s="13" t="s">
        <v>147</v>
      </c>
      <c r="E18" s="14"/>
      <c r="F18" s="1"/>
      <c r="G18" s="22"/>
      <c r="H18" s="13"/>
    </row>
    <row r="19" spans="1:8" ht="15.75" x14ac:dyDescent="0.25">
      <c r="A19" s="4"/>
      <c r="B19" s="22"/>
      <c r="C19" s="13"/>
      <c r="D19" s="13"/>
      <c r="E19" s="14"/>
      <c r="F19" s="1"/>
      <c r="G19" s="22"/>
      <c r="H19" s="13"/>
    </row>
    <row r="20" spans="1:8" ht="16.5" thickBot="1" x14ac:dyDescent="0.3">
      <c r="A20" s="8" t="s">
        <v>12</v>
      </c>
      <c r="B20" s="22"/>
      <c r="C20" s="17">
        <f>SUM(C17:C19)</f>
        <v>834</v>
      </c>
      <c r="D20" s="18"/>
      <c r="E20" s="19"/>
      <c r="F20" s="8" t="s">
        <v>12</v>
      </c>
      <c r="G20" s="22"/>
      <c r="H20" s="17">
        <f>SUM(H17:H19)</f>
        <v>0</v>
      </c>
    </row>
    <row r="21" spans="1:8" ht="15.75" thickTop="1" x14ac:dyDescent="0.25"/>
    <row r="22" spans="1:8" ht="15" x14ac:dyDescent="0.25"/>
    <row r="23" spans="1:8" ht="15" x14ac:dyDescent="0.25"/>
    <row r="24" spans="1:8" ht="15" x14ac:dyDescent="0.25"/>
    <row r="25" spans="1:8" ht="15" x14ac:dyDescent="0.25"/>
    <row r="26" spans="1:8" ht="15" x14ac:dyDescent="0.25"/>
    <row r="27" spans="1:8" ht="15" x14ac:dyDescent="0.25"/>
    <row r="28" spans="1:8" ht="15" x14ac:dyDescent="0.25"/>
    <row r="29" spans="1:8" ht="15" x14ac:dyDescent="0.25"/>
    <row r="30" spans="1:8" ht="15" x14ac:dyDescent="0.25"/>
    <row r="31" spans="1:8" ht="15" x14ac:dyDescent="0.25"/>
    <row r="32" spans="1:8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</vt:i4>
      </vt:variant>
    </vt:vector>
  </HeadingPairs>
  <TitlesOfParts>
    <vt:vector size="18" baseType="lpstr">
      <vt:lpstr>State of Fin Pos</vt:lpstr>
      <vt:lpstr>FY 2020-21 I&amp;E</vt:lpstr>
      <vt:lpstr>Glaam FY 2020-21 Summary</vt:lpstr>
      <vt:lpstr>May</vt:lpstr>
      <vt:lpstr>June</vt:lpstr>
      <vt:lpstr>Jul</vt:lpstr>
      <vt:lpstr>Aug</vt:lpstr>
      <vt:lpstr>Sept</vt:lpstr>
      <vt:lpstr>Oct</vt:lpstr>
      <vt:lpstr>Nov</vt:lpstr>
      <vt:lpstr>Dec</vt:lpstr>
      <vt:lpstr>Jan</vt:lpstr>
      <vt:lpstr>Feb</vt:lpstr>
      <vt:lpstr>Mar</vt:lpstr>
      <vt:lpstr>Apr </vt:lpstr>
      <vt:lpstr>'FY 2020-21 I&amp;E'!Print_Area</vt:lpstr>
      <vt:lpstr>'Glaam FY 2020-21 Summary'!Print_Area</vt:lpstr>
      <vt:lpstr>'State of Fin Pos'!Print_Area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jon-dell</cp:lastModifiedBy>
  <cp:lastPrinted>2022-12-08T03:31:20Z</cp:lastPrinted>
  <dcterms:created xsi:type="dcterms:W3CDTF">2022-09-02T04:31:41Z</dcterms:created>
  <dcterms:modified xsi:type="dcterms:W3CDTF">2023-01-15T21:41:25Z</dcterms:modified>
</cp:coreProperties>
</file>