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9.xml" ContentType="application/vnd.ms-excel.person+xml"/>
  <Override PartName="/xl/persons/person0.xml" ContentType="application/vnd.ms-excel.person+xml"/>
  <Override PartName="/xl/persons/person8.xml" ContentType="application/vnd.ms-excel.person+xml"/>
  <Override PartName="/xl/persons/person4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5.xml" ContentType="application/vnd.ms-excel.person+xml"/>
  <Override PartName="/xl/persons/person.xml" ContentType="application/vnd.ms-excel.person+xml"/>
  <Override PartName="/xl/persons/person6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80" yWindow="0" windowWidth="20730" windowHeight="11760" tabRatio="861"/>
  </bookViews>
  <sheets>
    <sheet name="FY2021-22 State of Fin Pos" sheetId="17" r:id="rId1"/>
    <sheet name="Statment of I&amp;E" sheetId="14" r:id="rId2"/>
    <sheet name="RG Lunch 2022" sheetId="15" r:id="rId3"/>
    <sheet name="Glaam FY 21-22 Summary" sheetId="13" r:id="rId4"/>
    <sheet name="May" sheetId="1" r:id="rId5"/>
    <sheet name="Jun" sheetId="2" r:id="rId6"/>
    <sheet name="Jul" sheetId="3" r:id="rId7"/>
    <sheet name="Aug" sheetId="4" r:id="rId8"/>
    <sheet name="Sep" sheetId="5" r:id="rId9"/>
    <sheet name="Oct" sheetId="6" r:id="rId10"/>
    <sheet name="Nov" sheetId="7" r:id="rId11"/>
    <sheet name="Dec" sheetId="8" r:id="rId12"/>
    <sheet name="Jan" sheetId="9" r:id="rId13"/>
    <sheet name="Feb" sheetId="10" r:id="rId14"/>
    <sheet name="Mar" sheetId="11" r:id="rId15"/>
    <sheet name="Apr" sheetId="12" r:id="rId16"/>
  </sheets>
  <definedNames>
    <definedName name="_xlnm.Print_Area" localSheetId="0">'FY2021-22 State of Fin Pos'!$B$1:$D$15</definedName>
    <definedName name="_xlnm.Print_Area" localSheetId="3">'Glaam FY 21-22 Summary'!$A$24:$O$44</definedName>
    <definedName name="_xlnm.Print_Area" localSheetId="1">'Statment of I&amp;E'!$A$1:$E$42</definedName>
  </definedName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5" l="1"/>
  <c r="C5" i="15"/>
  <c r="B44" i="14"/>
  <c r="B46" i="14"/>
  <c r="E16" i="14"/>
  <c r="B28" i="14"/>
  <c r="B27" i="14"/>
  <c r="O29" i="13"/>
  <c r="N29" i="13"/>
  <c r="M29" i="13"/>
  <c r="L29" i="13"/>
  <c r="K29" i="13"/>
  <c r="J29" i="13"/>
  <c r="I29" i="13"/>
  <c r="H29" i="13"/>
  <c r="G29" i="13"/>
  <c r="F29" i="13"/>
  <c r="E29" i="13"/>
  <c r="D29" i="13"/>
  <c r="B29" i="13"/>
  <c r="B28" i="13"/>
  <c r="H18" i="13"/>
  <c r="B18" i="13"/>
  <c r="I17" i="13"/>
  <c r="B17" i="13"/>
  <c r="E15" i="14"/>
  <c r="E9" i="13"/>
  <c r="F9" i="13"/>
  <c r="G9" i="13"/>
  <c r="H9" i="13"/>
  <c r="I9" i="13"/>
  <c r="J9" i="13"/>
  <c r="M9" i="13"/>
  <c r="N9" i="13"/>
  <c r="O9" i="13"/>
  <c r="B9" i="13"/>
  <c r="E7" i="14"/>
  <c r="D10" i="13"/>
  <c r="E10" i="13"/>
  <c r="I10" i="13"/>
  <c r="J10" i="13"/>
  <c r="K10" i="13"/>
  <c r="L10" i="13"/>
  <c r="M10" i="13"/>
  <c r="N10" i="13"/>
  <c r="O10" i="13"/>
  <c r="B10" i="13"/>
  <c r="E8" i="14"/>
  <c r="O14" i="13"/>
  <c r="B14" i="13"/>
  <c r="E11" i="14"/>
  <c r="D12" i="13"/>
  <c r="E12" i="13"/>
  <c r="F12" i="13"/>
  <c r="G12" i="13"/>
  <c r="H12" i="13"/>
  <c r="I12" i="13"/>
  <c r="J12" i="13"/>
  <c r="K12" i="13"/>
  <c r="L12" i="13"/>
  <c r="M12" i="13"/>
  <c r="N12" i="13"/>
  <c r="O12" i="13"/>
  <c r="B12" i="13"/>
  <c r="E12" i="14"/>
  <c r="O13" i="13"/>
  <c r="B13" i="13"/>
  <c r="E13" i="14"/>
  <c r="O15" i="13"/>
  <c r="B15" i="13"/>
  <c r="E14" i="14"/>
  <c r="M35" i="13"/>
  <c r="B35" i="13"/>
  <c r="E34" i="14"/>
  <c r="O36" i="13"/>
  <c r="B36" i="13"/>
  <c r="K33" i="13"/>
  <c r="B33" i="13"/>
  <c r="K34" i="13"/>
  <c r="B34" i="13"/>
  <c r="J37" i="13"/>
  <c r="B37" i="13"/>
  <c r="H16" i="13"/>
  <c r="B16" i="13"/>
  <c r="E38" i="14"/>
  <c r="E40" i="14"/>
  <c r="B11" i="13"/>
  <c r="D13" i="17"/>
  <c r="D8" i="17"/>
  <c r="N28" i="13"/>
  <c r="J26" i="13"/>
  <c r="B26" i="13"/>
  <c r="J27" i="13"/>
  <c r="B27" i="13"/>
  <c r="D7" i="17"/>
  <c r="C3" i="12"/>
  <c r="H3" i="12"/>
  <c r="C3" i="11"/>
  <c r="H3" i="11"/>
  <c r="C3" i="10"/>
  <c r="H3" i="10"/>
  <c r="C3" i="9"/>
  <c r="H3" i="9"/>
  <c r="C3" i="8"/>
  <c r="H3" i="8"/>
  <c r="C3" i="7"/>
  <c r="H3" i="7"/>
  <c r="C3" i="6"/>
  <c r="H3" i="6"/>
  <c r="C3" i="5"/>
  <c r="H3" i="5"/>
  <c r="C3" i="4"/>
  <c r="H3" i="4"/>
  <c r="H3" i="3"/>
  <c r="C3" i="3"/>
  <c r="H3" i="2"/>
  <c r="C3" i="2"/>
  <c r="H3" i="1"/>
  <c r="C3" i="1"/>
  <c r="D10" i="17"/>
  <c r="D11" i="17"/>
  <c r="D12" i="17"/>
  <c r="D9" i="17"/>
  <c r="D15" i="17"/>
  <c r="D18" i="17"/>
  <c r="D20" i="17"/>
  <c r="D22" i="17"/>
  <c r="D24" i="17"/>
  <c r="C15" i="17"/>
  <c r="C20" i="17"/>
  <c r="C22" i="17"/>
  <c r="O3" i="13"/>
  <c r="N3" i="13"/>
  <c r="M3" i="13"/>
  <c r="L3" i="13"/>
  <c r="K3" i="13"/>
  <c r="J3" i="13"/>
  <c r="C14" i="6"/>
  <c r="I3" i="13"/>
  <c r="H3" i="13"/>
  <c r="F3" i="13"/>
  <c r="E3" i="13"/>
  <c r="D3" i="13"/>
  <c r="B3" i="13"/>
  <c r="O4" i="13"/>
  <c r="B4" i="13"/>
  <c r="B5" i="13"/>
  <c r="B42" i="13"/>
  <c r="B19" i="13"/>
  <c r="B38" i="13"/>
  <c r="B43" i="13"/>
  <c r="B44" i="13"/>
  <c r="O5" i="13"/>
  <c r="O61" i="13"/>
  <c r="N5" i="13"/>
  <c r="N61" i="13"/>
  <c r="M5" i="13"/>
  <c r="M61" i="13"/>
  <c r="L5" i="13"/>
  <c r="L61" i="13"/>
  <c r="K5" i="13"/>
  <c r="K61" i="13"/>
  <c r="J5" i="13"/>
  <c r="J61" i="13"/>
  <c r="I5" i="13"/>
  <c r="I61" i="13"/>
  <c r="H5" i="13"/>
  <c r="H61" i="13"/>
  <c r="G5" i="13"/>
  <c r="G61" i="13"/>
  <c r="F5" i="13"/>
  <c r="F61" i="13"/>
  <c r="E5" i="13"/>
  <c r="E61" i="13"/>
  <c r="D5" i="13"/>
  <c r="D61" i="13"/>
  <c r="B61" i="13"/>
  <c r="O19" i="13"/>
  <c r="O62" i="13"/>
  <c r="N19" i="13"/>
  <c r="N62" i="13"/>
  <c r="M19" i="13"/>
  <c r="M62" i="13"/>
  <c r="L19" i="13"/>
  <c r="L62" i="13"/>
  <c r="K19" i="13"/>
  <c r="K62" i="13"/>
  <c r="J19" i="13"/>
  <c r="J62" i="13"/>
  <c r="I19" i="13"/>
  <c r="I62" i="13"/>
  <c r="H19" i="13"/>
  <c r="H62" i="13"/>
  <c r="G19" i="13"/>
  <c r="G62" i="13"/>
  <c r="F19" i="13"/>
  <c r="F62" i="13"/>
  <c r="E19" i="13"/>
  <c r="E62" i="13"/>
  <c r="D19" i="13"/>
  <c r="D62" i="13"/>
  <c r="B62" i="13"/>
  <c r="B63" i="13"/>
  <c r="H16" i="12"/>
  <c r="H5" i="12"/>
  <c r="O65" i="13"/>
  <c r="H15" i="11"/>
  <c r="H5" i="11"/>
  <c r="N65" i="13"/>
  <c r="H14" i="10"/>
  <c r="H5" i="10"/>
  <c r="M65" i="13"/>
  <c r="H14" i="9"/>
  <c r="H5" i="9"/>
  <c r="L65" i="13"/>
  <c r="H14" i="8"/>
  <c r="H5" i="8"/>
  <c r="K65" i="13"/>
  <c r="H18" i="7"/>
  <c r="H5" i="7"/>
  <c r="J65" i="13"/>
  <c r="H14" i="6"/>
  <c r="H5" i="6"/>
  <c r="I65" i="13"/>
  <c r="H17" i="5"/>
  <c r="H5" i="5"/>
  <c r="H65" i="13"/>
  <c r="H15" i="4"/>
  <c r="H5" i="4"/>
  <c r="G65" i="13"/>
  <c r="H15" i="3"/>
  <c r="H5" i="3"/>
  <c r="F65" i="13"/>
  <c r="H14" i="2"/>
  <c r="H5" i="2"/>
  <c r="E65" i="13"/>
  <c r="D65" i="13"/>
  <c r="B65" i="13"/>
  <c r="H29" i="12"/>
  <c r="H7" i="12"/>
  <c r="O66" i="13"/>
  <c r="H22" i="11"/>
  <c r="H7" i="11"/>
  <c r="N66" i="13"/>
  <c r="H21" i="10"/>
  <c r="H7" i="10"/>
  <c r="M66" i="13"/>
  <c r="H20" i="9"/>
  <c r="H7" i="9"/>
  <c r="L66" i="13"/>
  <c r="H20" i="8"/>
  <c r="H7" i="8"/>
  <c r="K66" i="13"/>
  <c r="H25" i="7"/>
  <c r="H7" i="7"/>
  <c r="J66" i="13"/>
  <c r="H27" i="5"/>
  <c r="H7" i="5"/>
  <c r="H66" i="13"/>
  <c r="I66" i="13"/>
  <c r="H23" i="4"/>
  <c r="H7" i="4"/>
  <c r="G66" i="13"/>
  <c r="H21" i="3"/>
  <c r="H7" i="3"/>
  <c r="F66" i="13"/>
  <c r="H23" i="2"/>
  <c r="H7" i="2"/>
  <c r="E66" i="13"/>
  <c r="D66" i="13"/>
  <c r="B66" i="13"/>
  <c r="B67" i="13"/>
  <c r="B69" i="13"/>
  <c r="B73" i="13"/>
  <c r="C5" i="6"/>
  <c r="C24" i="6"/>
  <c r="C7" i="6"/>
  <c r="C9" i="6"/>
  <c r="I50" i="13"/>
  <c r="I51" i="13"/>
  <c r="I52" i="13"/>
  <c r="C14" i="2"/>
  <c r="C5" i="2"/>
  <c r="C23" i="2"/>
  <c r="C7" i="2"/>
  <c r="C9" i="2"/>
  <c r="E50" i="13"/>
  <c r="E51" i="13"/>
  <c r="E52" i="13"/>
  <c r="E63" i="13"/>
  <c r="E59" i="13"/>
  <c r="C15" i="3"/>
  <c r="C5" i="3"/>
  <c r="C21" i="3"/>
  <c r="C7" i="3"/>
  <c r="C9" i="3"/>
  <c r="F50" i="13"/>
  <c r="F51" i="13"/>
  <c r="F52" i="13"/>
  <c r="F63" i="13"/>
  <c r="F59" i="13"/>
  <c r="C15" i="4"/>
  <c r="C5" i="4"/>
  <c r="C23" i="4"/>
  <c r="C7" i="4"/>
  <c r="C9" i="4"/>
  <c r="G50" i="13"/>
  <c r="G51" i="13"/>
  <c r="G52" i="13"/>
  <c r="G63" i="13"/>
  <c r="G59" i="13"/>
  <c r="C17" i="5"/>
  <c r="C5" i="5"/>
  <c r="C27" i="5"/>
  <c r="C7" i="5"/>
  <c r="C9" i="5"/>
  <c r="H50" i="13"/>
  <c r="H51" i="13"/>
  <c r="H52" i="13"/>
  <c r="H63" i="13"/>
  <c r="H59" i="13"/>
  <c r="C18" i="7"/>
  <c r="C5" i="7"/>
  <c r="C25" i="7"/>
  <c r="C7" i="7"/>
  <c r="C9" i="7"/>
  <c r="J50" i="13"/>
  <c r="J51" i="13"/>
  <c r="J52" i="13"/>
  <c r="J63" i="13"/>
  <c r="J59" i="13"/>
  <c r="C14" i="8"/>
  <c r="C5" i="8"/>
  <c r="C20" i="8"/>
  <c r="C7" i="8"/>
  <c r="C9" i="8"/>
  <c r="K50" i="13"/>
  <c r="K51" i="13"/>
  <c r="K52" i="13"/>
  <c r="K63" i="13"/>
  <c r="K59" i="13"/>
  <c r="C14" i="9"/>
  <c r="C5" i="9"/>
  <c r="C20" i="9"/>
  <c r="C7" i="9"/>
  <c r="C9" i="9"/>
  <c r="L50" i="13"/>
  <c r="L51" i="13"/>
  <c r="L52" i="13"/>
  <c r="L63" i="13"/>
  <c r="L59" i="13"/>
  <c r="C14" i="10"/>
  <c r="C5" i="10"/>
  <c r="C21" i="10"/>
  <c r="C7" i="10"/>
  <c r="C9" i="10"/>
  <c r="M50" i="13"/>
  <c r="M51" i="13"/>
  <c r="M52" i="13"/>
  <c r="M63" i="13"/>
  <c r="M59" i="13"/>
  <c r="C15" i="11"/>
  <c r="C5" i="11"/>
  <c r="C22" i="11"/>
  <c r="C7" i="11"/>
  <c r="C9" i="11"/>
  <c r="N50" i="13"/>
  <c r="N51" i="13"/>
  <c r="N52" i="13"/>
  <c r="N63" i="13"/>
  <c r="N59" i="13"/>
  <c r="C16" i="12"/>
  <c r="C5" i="12"/>
  <c r="C29" i="12"/>
  <c r="C7" i="12"/>
  <c r="C9" i="12"/>
  <c r="O50" i="13"/>
  <c r="O51" i="13"/>
  <c r="O52" i="13"/>
  <c r="O63" i="13"/>
  <c r="O59" i="13"/>
  <c r="D50" i="13"/>
  <c r="D51" i="13"/>
  <c r="D52" i="13"/>
  <c r="D63" i="13"/>
  <c r="D59" i="13"/>
  <c r="N67" i="13"/>
  <c r="F67" i="13"/>
  <c r="O55" i="13"/>
  <c r="H9" i="12"/>
  <c r="O54" i="13"/>
  <c r="B54" i="13"/>
  <c r="N55" i="13"/>
  <c r="H9" i="11"/>
  <c r="N54" i="13"/>
  <c r="M55" i="13"/>
  <c r="H9" i="10"/>
  <c r="M54" i="13"/>
  <c r="L55" i="13"/>
  <c r="H9" i="9"/>
  <c r="L54" i="13"/>
  <c r="K55" i="13"/>
  <c r="H9" i="8"/>
  <c r="K54" i="13"/>
  <c r="J55" i="13"/>
  <c r="H9" i="7"/>
  <c r="J54" i="13"/>
  <c r="I55" i="13"/>
  <c r="H24" i="6"/>
  <c r="H7" i="6"/>
  <c r="H9" i="6"/>
  <c r="I54" i="13"/>
  <c r="H55" i="13"/>
  <c r="H9" i="5"/>
  <c r="H54" i="13"/>
  <c r="G55" i="13"/>
  <c r="H9" i="4"/>
  <c r="G54" i="13"/>
  <c r="F55" i="13"/>
  <c r="H9" i="3"/>
  <c r="F54" i="13"/>
  <c r="E55" i="13"/>
  <c r="H9" i="2"/>
  <c r="E54" i="13"/>
  <c r="D55" i="13"/>
  <c r="D54" i="13"/>
  <c r="L38" i="13"/>
  <c r="G39" i="13"/>
  <c r="G38" i="13"/>
  <c r="N38" i="13"/>
  <c r="L30" i="13"/>
  <c r="E38" i="13"/>
  <c r="F38" i="13"/>
  <c r="H38" i="13"/>
  <c r="I38" i="13"/>
  <c r="D38" i="13"/>
  <c r="I30" i="13"/>
  <c r="H30" i="13"/>
  <c r="G30" i="13"/>
  <c r="F30" i="13"/>
  <c r="E30" i="13"/>
  <c r="D30" i="13"/>
  <c r="B51" i="13"/>
  <c r="I56" i="13"/>
  <c r="E67" i="13"/>
  <c r="G67" i="13"/>
  <c r="O67" i="13"/>
  <c r="D67" i="13"/>
  <c r="H67" i="13"/>
  <c r="M67" i="13"/>
  <c r="L67" i="13"/>
  <c r="K67" i="13"/>
  <c r="J67" i="13"/>
  <c r="I67" i="13"/>
  <c r="E56" i="13"/>
  <c r="G56" i="13"/>
  <c r="G69" i="13"/>
  <c r="D56" i="13"/>
  <c r="D69" i="13"/>
  <c r="H56" i="13"/>
  <c r="H69" i="13"/>
  <c r="L56" i="13"/>
  <c r="B55" i="13"/>
  <c r="B56" i="13"/>
  <c r="O56" i="13"/>
  <c r="O69" i="13"/>
  <c r="M56" i="13"/>
  <c r="M69" i="13"/>
  <c r="J56" i="13"/>
  <c r="J69" i="13"/>
  <c r="N56" i="13"/>
  <c r="N69" i="13"/>
  <c r="K56" i="13"/>
  <c r="F56" i="13"/>
  <c r="F69" i="13"/>
  <c r="J45" i="13"/>
  <c r="B30" i="13"/>
  <c r="B39" i="13"/>
  <c r="C13" i="15"/>
  <c r="M38" i="13"/>
  <c r="C6" i="15"/>
  <c r="J38" i="13"/>
  <c r="O38" i="13"/>
  <c r="K38" i="13"/>
  <c r="G20" i="13"/>
  <c r="G6" i="13"/>
  <c r="I69" i="13"/>
  <c r="M58" i="13"/>
  <c r="K58" i="13"/>
  <c r="K69" i="13"/>
  <c r="I58" i="13"/>
  <c r="L69" i="13"/>
  <c r="E58" i="13"/>
  <c r="E69" i="13"/>
  <c r="J58" i="13"/>
  <c r="N58" i="13"/>
  <c r="L58" i="13"/>
  <c r="H58" i="13"/>
  <c r="G58" i="13"/>
  <c r="D58" i="13"/>
  <c r="F58" i="13"/>
  <c r="C7" i="15"/>
  <c r="C8" i="15"/>
  <c r="C12" i="15"/>
  <c r="C16" i="15"/>
  <c r="B40" i="13"/>
  <c r="B31" i="13"/>
  <c r="B50" i="13"/>
  <c r="B52" i="13"/>
  <c r="B58" i="13"/>
  <c r="O58" i="13"/>
  <c r="I63" i="13"/>
  <c r="I59" i="13"/>
  <c r="B10" i="14"/>
  <c r="B6" i="13"/>
  <c r="B20" i="13"/>
  <c r="B7" i="14"/>
  <c r="B40" i="14"/>
  <c r="E42" i="13"/>
  <c r="B7" i="13"/>
  <c r="B42" i="14"/>
  <c r="B21" i="13"/>
  <c r="B71" i="13"/>
  <c r="B22" i="13"/>
</calcChain>
</file>

<file path=xl/sharedStrings.xml><?xml version="1.0" encoding="utf-8"?>
<sst xmlns="http://schemas.openxmlformats.org/spreadsheetml/2006/main" count="658" uniqueCount="203">
  <si>
    <t>May</t>
  </si>
  <si>
    <t>Jun</t>
  </si>
  <si>
    <t>Apr</t>
  </si>
  <si>
    <t>DEPOSITS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</si>
  <si>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</si>
  <si>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</si>
  <si>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</si>
  <si>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</si>
  <si>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</si>
  <si>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</si>
  <si>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</si>
  <si>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</si>
  <si>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</si>
  <si>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American Mensa</t>
  </si>
  <si>
    <t>WITHDRAWALS</t>
  </si>
  <si>
    <t>Mensa Phone</t>
  </si>
  <si>
    <t>Coastal</t>
  </si>
  <si>
    <t>SFV</t>
  </si>
  <si>
    <t>ELAC</t>
  </si>
  <si>
    <t>Hi-Desert</t>
  </si>
  <si>
    <t>Inland Empire</t>
  </si>
  <si>
    <t>FY 2021-22</t>
  </si>
  <si>
    <t>GREATER LOS ANGELES AREA MENSA</t>
  </si>
  <si>
    <t>Income/Expense Statement</t>
  </si>
  <si>
    <t>INCOME</t>
  </si>
  <si>
    <t>EXPENSE</t>
  </si>
  <si>
    <t>Newsletter</t>
  </si>
  <si>
    <t>Printing</t>
  </si>
  <si>
    <t>Postage</t>
  </si>
  <si>
    <t>GLAAM Board Expenses</t>
  </si>
  <si>
    <t>Advertising</t>
  </si>
  <si>
    <t>DO Insurance</t>
  </si>
  <si>
    <t>Subscriptions</t>
  </si>
  <si>
    <t>Storage Room</t>
  </si>
  <si>
    <t>Mail Box</t>
  </si>
  <si>
    <t>Testing Fees</t>
  </si>
  <si>
    <t xml:space="preserve">Proctor/Test Expenses </t>
  </si>
  <si>
    <t>Special Events</t>
  </si>
  <si>
    <t>Picnic</t>
  </si>
  <si>
    <t xml:space="preserve">Hollywood Bowl Tickets </t>
  </si>
  <si>
    <t>Mid-City</t>
  </si>
  <si>
    <t>Volunteer Luncheons</t>
  </si>
  <si>
    <t>Culture Quest</t>
  </si>
  <si>
    <t>Fund Raising</t>
  </si>
  <si>
    <t>Total  Income</t>
  </si>
  <si>
    <t>Total Expense</t>
  </si>
  <si>
    <t>Income (Expense)</t>
  </si>
  <si>
    <t>Account No.  *****9750</t>
  </si>
  <si>
    <t>Account No. *****0637</t>
  </si>
  <si>
    <t>Beginning Balance</t>
  </si>
  <si>
    <t>End of Month Balance</t>
  </si>
  <si>
    <t>Deposits &amp; Additions</t>
  </si>
  <si>
    <t>Date</t>
  </si>
  <si>
    <t>Amount</t>
  </si>
  <si>
    <t>Total Month's Deposits</t>
  </si>
  <si>
    <t>Withdrawals</t>
  </si>
  <si>
    <t>Card, Storage</t>
  </si>
  <si>
    <t>Total Month's Withdrawals</t>
  </si>
  <si>
    <t>June</t>
  </si>
  <si>
    <t>Ck# 1356,  Ed contrib</t>
  </si>
  <si>
    <t>Mildred Phillips</t>
  </si>
  <si>
    <t>Elect witdraw, NPE</t>
  </si>
  <si>
    <t>July</t>
  </si>
  <si>
    <t>Eletc withdrawl, Storage</t>
  </si>
  <si>
    <t>Elect withdrawal NPE</t>
  </si>
  <si>
    <t>August</t>
  </si>
  <si>
    <t>Online Trans from 0750</t>
  </si>
  <si>
    <t>Online Pay, storage</t>
  </si>
  <si>
    <t>Online Trans to 0750</t>
  </si>
  <si>
    <t>Online Pay,  NPE</t>
  </si>
  <si>
    <t>Online trans, ..0637</t>
  </si>
  <si>
    <t>September</t>
  </si>
  <si>
    <t>Glaam Phillips</t>
  </si>
  <si>
    <t>Online Pay, Storage</t>
  </si>
  <si>
    <t>Online Glaam Phillips</t>
  </si>
  <si>
    <t>Online Glaam  NPE</t>
  </si>
  <si>
    <r>
      <t xml:space="preserve">Online </t>
    </r>
    <r>
      <rPr>
        <sz val="11"/>
        <color theme="1"/>
        <rFont val="Arial"/>
        <family val="2"/>
      </rPr>
      <t>Mensa foundation</t>
    </r>
  </si>
  <si>
    <t>Stop Payment renewal</t>
  </si>
  <si>
    <t>October</t>
  </si>
  <si>
    <t>Online  Mildred Phillips</t>
  </si>
  <si>
    <t>Online Pay Storage</t>
  </si>
  <si>
    <t>Online Pay Michael Wong</t>
  </si>
  <si>
    <t>Online Pay NPE</t>
  </si>
  <si>
    <t>November</t>
  </si>
  <si>
    <t>Deposit</t>
  </si>
  <si>
    <t>Square Inc.</t>
  </si>
  <si>
    <t>Debit Card</t>
  </si>
  <si>
    <t>Online Pay Phillips</t>
  </si>
  <si>
    <t>Square One</t>
  </si>
  <si>
    <t>Card Replacement Fee</t>
  </si>
  <si>
    <t>Amercan Mensa</t>
  </si>
  <si>
    <t>December</t>
  </si>
  <si>
    <t>Paypal</t>
  </si>
  <si>
    <t>Withdrawl?</t>
  </si>
  <si>
    <t>January</t>
  </si>
  <si>
    <t>Online Payment, Storage</t>
  </si>
  <si>
    <t>February</t>
  </si>
  <si>
    <t>Online, Storage</t>
  </si>
  <si>
    <t>March</t>
  </si>
  <si>
    <t>Online, NPE</t>
  </si>
  <si>
    <t>April</t>
  </si>
  <si>
    <t>Online Ck,  Afinity Nonprofits</t>
  </si>
  <si>
    <t>Online Ck,  A. Stilson</t>
  </si>
  <si>
    <t>Online Ck,  W. Woo, Mail Box</t>
  </si>
  <si>
    <t>Online Ck,  NPE</t>
  </si>
  <si>
    <t>Ck # 1357, Storage</t>
  </si>
  <si>
    <t>Account # 09750</t>
  </si>
  <si>
    <t>Ck # 1354,  USPS</t>
  </si>
  <si>
    <t>Online trans from ACCT 0637</t>
  </si>
  <si>
    <t>Storage</t>
  </si>
  <si>
    <t>Deposits</t>
  </si>
  <si>
    <t>RG Luncheon</t>
  </si>
  <si>
    <t>Revenue</t>
  </si>
  <si>
    <t>Expense</t>
  </si>
  <si>
    <t>Total Withdrawls</t>
  </si>
  <si>
    <t>Total  Revenues</t>
  </si>
  <si>
    <t>Total Deposits</t>
  </si>
  <si>
    <t>Total deposits</t>
  </si>
  <si>
    <t>Total Revenue</t>
  </si>
  <si>
    <t>Statement of Financial Position</t>
  </si>
  <si>
    <t>Assets</t>
  </si>
  <si>
    <t>Cash</t>
  </si>
  <si>
    <t>Prepaid Expenses</t>
  </si>
  <si>
    <t>Total Assets</t>
  </si>
  <si>
    <t>Liabilities</t>
  </si>
  <si>
    <t>Total Income (Expense)</t>
  </si>
  <si>
    <r>
      <t xml:space="preserve">Transfer </t>
    </r>
    <r>
      <rPr>
        <b/>
        <sz val="12"/>
        <color theme="1"/>
        <rFont val="Arial"/>
        <family val="2"/>
      </rPr>
      <t>from</t>
    </r>
    <r>
      <rPr>
        <sz val="12"/>
        <color theme="1"/>
        <rFont val="Arial"/>
        <family val="2"/>
      </rPr>
      <t xml:space="preserve"> RG acct.</t>
    </r>
  </si>
  <si>
    <r>
      <t>Transfer</t>
    </r>
    <r>
      <rPr>
        <b/>
        <sz val="12"/>
        <color theme="1"/>
        <rFont val="Arial"/>
        <family val="2"/>
      </rPr>
      <t xml:space="preserve"> to</t>
    </r>
    <r>
      <rPr>
        <sz val="12"/>
        <color theme="1"/>
        <rFont val="Arial"/>
        <family val="2"/>
      </rPr>
      <t xml:space="preserve"> Acct 9750</t>
    </r>
  </si>
  <si>
    <t>Total FY 2021-22 Withdrawls</t>
  </si>
  <si>
    <t>Bank Bal. End of Statement</t>
  </si>
  <si>
    <t>Bank Bal. Beg. of Statement</t>
  </si>
  <si>
    <t>Mailing</t>
  </si>
  <si>
    <t>Glaam Phillips (Mailing)</t>
  </si>
  <si>
    <t>Total Income (Glaam&amp;RG)</t>
  </si>
  <si>
    <t>Total Expense (Glaam&amp;RG)</t>
  </si>
  <si>
    <t>Increase (Decrease)</t>
  </si>
  <si>
    <t>WORK AREA</t>
  </si>
  <si>
    <t>Withdrawls</t>
  </si>
  <si>
    <t>For the Twelve Months Ended April 30, 2022</t>
  </si>
  <si>
    <t xml:space="preserve">Total Increase (Decrease) </t>
  </si>
  <si>
    <t>in Bank Statements</t>
  </si>
  <si>
    <t>in Deposits less Withdrawls</t>
  </si>
  <si>
    <t>Difference</t>
  </si>
  <si>
    <t>April 30, 2022</t>
  </si>
  <si>
    <t>General bank x9750</t>
  </si>
  <si>
    <t>RG bank x0637</t>
  </si>
  <si>
    <t>Hi-Desert credit union x8442</t>
  </si>
  <si>
    <t>PayPal</t>
  </si>
  <si>
    <t>Accounts Receivable</t>
  </si>
  <si>
    <t>Outstanding Checks</t>
  </si>
  <si>
    <t>Total Liabilities</t>
  </si>
  <si>
    <t>Total Assets less Liabilities</t>
  </si>
  <si>
    <t>Net Gain/(Loss)</t>
  </si>
  <si>
    <t>Member Dues (combined)</t>
  </si>
  <si>
    <t>National Subsidy</t>
  </si>
  <si>
    <t>Newsletter Printing</t>
  </si>
  <si>
    <t>Newsletter Postage</t>
  </si>
  <si>
    <t>Mailbox</t>
  </si>
  <si>
    <t>Affinity Nonprofits (D&amp;O Ins)</t>
  </si>
  <si>
    <t>Scholarships</t>
  </si>
  <si>
    <t>MensaPhone</t>
  </si>
  <si>
    <t>Total Deposits Month</t>
  </si>
  <si>
    <t>Total Deductions Month</t>
  </si>
  <si>
    <t>post</t>
  </si>
  <si>
    <t>store</t>
  </si>
  <si>
    <t>print</t>
  </si>
  <si>
    <t>rev. row13</t>
  </si>
  <si>
    <t>rev. row14</t>
  </si>
  <si>
    <t>rev. row21</t>
  </si>
  <si>
    <t>rev. row22</t>
  </si>
  <si>
    <t>Bank Fees</t>
  </si>
  <si>
    <t>bank</t>
  </si>
  <si>
    <t>USPS balance - asset</t>
  </si>
  <si>
    <t>box</t>
  </si>
  <si>
    <t>do</t>
  </si>
  <si>
    <t>advert</t>
  </si>
  <si>
    <t>Newsletter Advertising</t>
  </si>
  <si>
    <t>Meetings</t>
  </si>
  <si>
    <t>Online Ck,  B. Madsen, Zoom</t>
  </si>
  <si>
    <t>meet</t>
  </si>
  <si>
    <t>Ck # 1355 Brian postage</t>
  </si>
  <si>
    <r>
      <t xml:space="preserve">Online Trans </t>
    </r>
    <r>
      <rPr>
        <b/>
        <sz val="12"/>
        <color theme="1"/>
        <rFont val="Arial"/>
        <family val="2"/>
      </rPr>
      <t>from</t>
    </r>
    <r>
      <rPr>
        <sz val="12"/>
        <color theme="1"/>
        <rFont val="Arial"/>
        <family val="2"/>
      </rPr>
      <t xml:space="preserve"> 9750</t>
    </r>
  </si>
  <si>
    <r>
      <t>Online Trans</t>
    </r>
    <r>
      <rPr>
        <b/>
        <sz val="12"/>
        <color theme="1"/>
        <rFont val="Arial"/>
        <family val="2"/>
      </rPr>
      <t xml:space="preserve"> To 9</t>
    </r>
    <r>
      <rPr>
        <sz val="12"/>
        <color theme="1"/>
        <rFont val="Arial"/>
        <family val="2"/>
      </rPr>
      <t>750</t>
    </r>
  </si>
  <si>
    <t>rg22 inc</t>
  </si>
  <si>
    <t>rg inc</t>
  </si>
  <si>
    <t>Withdrawal - Refunds (neg inc)</t>
  </si>
  <si>
    <t>Paypal - Refunds (neg inc)</t>
  </si>
  <si>
    <t>Acapulco Restaurant</t>
  </si>
  <si>
    <t>Acapulco Rest.</t>
  </si>
  <si>
    <t>Acapulco Rest. - RG2022 exp</t>
  </si>
  <si>
    <t>Square - Refunds (neg inc)</t>
  </si>
  <si>
    <t>Area Activities</t>
  </si>
  <si>
    <t>Regional Gathering</t>
  </si>
  <si>
    <t>RG 2022 - 1st attempt</t>
  </si>
  <si>
    <t>RG 2022 - Acapulco</t>
  </si>
  <si>
    <t>Dave Felt Scholarship</t>
  </si>
  <si>
    <t>unnamed scholarship</t>
  </si>
  <si>
    <t>Deposits - 1st attempt</t>
  </si>
  <si>
    <t>Square Inc. - 1st attempt</t>
  </si>
  <si>
    <t>Deposits - Acapulco</t>
  </si>
  <si>
    <t>Net Income (Expense)</t>
  </si>
  <si>
    <t>Assets minus Liabilities</t>
  </si>
  <si>
    <t>Total withdrawals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</si>
</sst>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;@"/>
    <numFmt numFmtId="165" formatCode="m/d;@"/>
    <numFmt numFmtId="166" formatCode="mm/dd/yy;@"/>
    <numFmt numFmtId="167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sz val="9"/>
      <color theme="1"/>
      <name val="Arial"/>
      <family val="2"/>
    </font>
    <font>
      <u val="singleAccounting"/>
      <sz val="12"/>
      <color theme="1"/>
      <name val="Arial"/>
      <family val="2"/>
    </font>
    <font>
      <sz val="8"/>
      <color theme="1"/>
      <name val="Arial"/>
      <family val="2"/>
    </font>
    <font>
      <sz val="8"/>
      <color rgb="FF00B050"/>
      <name val="Arial"/>
      <family val="2"/>
    </font>
    <font>
      <sz val="8"/>
      <color rgb="FF92D050"/>
      <name val="Arial"/>
      <family val="2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4" fontId="3" fillId="0" borderId="0" xfId="1" applyFont="1"/>
    <xf numFmtId="44" fontId="4" fillId="0" borderId="0" xfId="1" applyFont="1" applyAlignment="1">
      <alignment horizontal="center"/>
    </xf>
    <xf numFmtId="44" fontId="3" fillId="0" borderId="1" xfId="1" applyFont="1" applyBorder="1"/>
    <xf numFmtId="44" fontId="3" fillId="0" borderId="0" xfId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center"/>
    </xf>
    <xf numFmtId="44" fontId="3" fillId="0" borderId="0" xfId="1" applyFont="1" applyFill="1" applyBorder="1"/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44" fontId="3" fillId="0" borderId="0" xfId="1" applyFont="1" applyFill="1" applyBorder="1" applyAlignment="1">
      <alignment horizontal="left" indent="1"/>
    </xf>
    <xf numFmtId="44" fontId="3" fillId="0" borderId="0" xfId="0" applyNumberFormat="1" applyFont="1"/>
    <xf numFmtId="44" fontId="3" fillId="0" borderId="0" xfId="0" applyNumberFormat="1" applyFont="1" applyAlignment="1">
      <alignment horizontal="left" indent="1"/>
    </xf>
    <xf numFmtId="44" fontId="5" fillId="0" borderId="0" xfId="1" applyFont="1" applyFill="1" applyBorder="1"/>
    <xf numFmtId="16" fontId="3" fillId="0" borderId="0" xfId="0" applyNumberFormat="1" applyFont="1" applyAlignment="1">
      <alignment horizontal="left" indent="1"/>
    </xf>
    <xf numFmtId="16" fontId="3" fillId="0" borderId="0" xfId="0" applyNumberFormat="1" applyFont="1" applyAlignment="1">
      <alignment horizontal="left"/>
    </xf>
    <xf numFmtId="16" fontId="5" fillId="0" borderId="0" xfId="0" applyNumberFormat="1" applyFont="1" applyAlignment="1">
      <alignment horizontal="left"/>
    </xf>
    <xf numFmtId="0" fontId="3" fillId="0" borderId="0" xfId="1" applyNumberFormat="1" applyFont="1" applyFill="1" applyBorder="1" applyAlignment="1">
      <alignment horizontal="left" indent="1"/>
    </xf>
    <xf numFmtId="0" fontId="5" fillId="0" borderId="0" xfId="0" applyFont="1"/>
    <xf numFmtId="0" fontId="6" fillId="0" borderId="0" xfId="0" applyFont="1" applyAlignment="1">
      <alignment horizontal="left"/>
    </xf>
    <xf numFmtId="164" fontId="3" fillId="0" borderId="0" xfId="0" applyNumberFormat="1" applyFont="1"/>
    <xf numFmtId="0" fontId="7" fillId="0" borderId="0" xfId="0" applyFont="1"/>
    <xf numFmtId="0" fontId="6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44" fontId="8" fillId="0" borderId="0" xfId="1" applyFont="1" applyAlignment="1">
      <alignment horizontal="center"/>
    </xf>
    <xf numFmtId="44" fontId="5" fillId="0" borderId="0" xfId="1" applyFont="1"/>
    <xf numFmtId="44" fontId="3" fillId="0" borderId="0" xfId="1" applyFont="1" applyBorder="1"/>
    <xf numFmtId="0" fontId="3" fillId="2" borderId="0" xfId="0" applyFont="1" applyFill="1" applyAlignment="1">
      <alignment wrapText="1"/>
    </xf>
    <xf numFmtId="44" fontId="8" fillId="2" borderId="0" xfId="1" applyFont="1" applyFill="1" applyAlignment="1">
      <alignment horizontal="center"/>
    </xf>
    <xf numFmtId="44" fontId="5" fillId="2" borderId="0" xfId="1" applyFont="1" applyFill="1"/>
    <xf numFmtId="44" fontId="3" fillId="2" borderId="0" xfId="1" applyFont="1" applyFill="1"/>
    <xf numFmtId="44" fontId="3" fillId="2" borderId="0" xfId="0" applyNumberFormat="1" applyFont="1" applyFill="1"/>
    <xf numFmtId="44" fontId="3" fillId="2" borderId="0" xfId="1" applyFont="1" applyFill="1" applyBorder="1"/>
    <xf numFmtId="0" fontId="4" fillId="0" borderId="0" xfId="0" applyFont="1"/>
    <xf numFmtId="16" fontId="3" fillId="0" borderId="0" xfId="0" applyNumberFormat="1" applyFont="1"/>
    <xf numFmtId="44" fontId="9" fillId="0" borderId="0" xfId="1" applyFont="1"/>
    <xf numFmtId="44" fontId="0" fillId="0" borderId="0" xfId="0" applyNumberFormat="1"/>
    <xf numFmtId="14" fontId="4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44" fontId="10" fillId="0" borderId="0" xfId="1" applyFont="1"/>
    <xf numFmtId="44" fontId="11" fillId="0" borderId="0" xfId="1" applyFont="1"/>
    <xf numFmtId="0" fontId="5" fillId="0" borderId="0" xfId="0" applyFont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44" fontId="3" fillId="2" borderId="1" xfId="1" applyFont="1" applyFill="1" applyBorder="1"/>
    <xf numFmtId="44" fontId="5" fillId="0" borderId="1" xfId="1" applyFont="1" applyBorder="1"/>
    <xf numFmtId="44" fontId="3" fillId="0" borderId="0" xfId="1" applyFont="1" applyAlignment="1">
      <alignment horizontal="center"/>
    </xf>
    <xf numFmtId="44" fontId="5" fillId="0" borderId="1" xfId="1" applyFont="1" applyFill="1" applyBorder="1" applyAlignment="1">
      <alignment horizontal="center"/>
    </xf>
    <xf numFmtId="44" fontId="8" fillId="0" borderId="0" xfId="1" applyFont="1"/>
    <xf numFmtId="44" fontId="3" fillId="0" borderId="0" xfId="1" applyFont="1" applyFill="1"/>
    <xf numFmtId="44" fontId="5" fillId="0" borderId="1" xfId="0" applyNumberFormat="1" applyFont="1" applyBorder="1"/>
    <xf numFmtId="0" fontId="6" fillId="0" borderId="0" xfId="0" applyFont="1"/>
    <xf numFmtId="44" fontId="3" fillId="0" borderId="1" xfId="0" applyNumberFormat="1" applyFont="1" applyBorder="1"/>
    <xf numFmtId="44" fontId="3" fillId="3" borderId="0" xfId="1" applyFont="1" applyFill="1"/>
    <xf numFmtId="8" fontId="3" fillId="0" borderId="0" xfId="1" applyNumberFormat="1" applyFont="1"/>
    <xf numFmtId="8" fontId="3" fillId="2" borderId="0" xfId="1" applyNumberFormat="1" applyFont="1" applyFill="1"/>
    <xf numFmtId="8" fontId="3" fillId="0" borderId="1" xfId="1" applyNumberFormat="1" applyFont="1" applyBorder="1"/>
    <xf numFmtId="43" fontId="12" fillId="0" borderId="0" xfId="2" applyFont="1"/>
    <xf numFmtId="8" fontId="3" fillId="0" borderId="0" xfId="0" applyNumberFormat="1" applyFont="1"/>
    <xf numFmtId="8" fontId="3" fillId="0" borderId="1" xfId="0" applyNumberFormat="1" applyFont="1" applyBorder="1"/>
    <xf numFmtId="4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3" fillId="4" borderId="0" xfId="0" applyFont="1" applyFill="1"/>
    <xf numFmtId="8" fontId="3" fillId="4" borderId="0" xfId="0" applyNumberFormat="1" applyFont="1" applyFill="1"/>
    <xf numFmtId="167" fontId="3" fillId="0" borderId="0" xfId="0" applyNumberFormat="1" applyFont="1"/>
    <xf numFmtId="167" fontId="3" fillId="0" borderId="1" xfId="0" applyNumberFormat="1" applyFont="1" applyBorder="1"/>
    <xf numFmtId="8" fontId="3" fillId="2" borderId="0" xfId="0" applyNumberFormat="1" applyFont="1" applyFill="1"/>
    <xf numFmtId="8" fontId="5" fillId="0" borderId="0" xfId="0" applyNumberFormat="1" applyFont="1"/>
    <xf numFmtId="44" fontId="5" fillId="0" borderId="0" xfId="0" applyNumberFormat="1" applyFont="1"/>
    <xf numFmtId="44" fontId="3" fillId="4" borderId="1" xfId="1" applyFont="1" applyFill="1" applyBorder="1"/>
    <xf numFmtId="8" fontId="5" fillId="0" borderId="1" xfId="0" applyNumberFormat="1" applyFont="1" applyBorder="1"/>
    <xf numFmtId="8" fontId="3" fillId="0" borderId="0" xfId="1" applyNumberFormat="1" applyFont="1" applyBorder="1"/>
    <xf numFmtId="8" fontId="3" fillId="0" borderId="0" xfId="1" applyNumberFormat="1" applyFont="1" applyFill="1"/>
    <xf numFmtId="8" fontId="3" fillId="5" borderId="1" xfId="1" applyNumberFormat="1" applyFont="1" applyFill="1" applyBorder="1"/>
    <xf numFmtId="8" fontId="3" fillId="0" borderId="1" xfId="1" applyNumberFormat="1" applyFont="1" applyFill="1" applyBorder="1" applyAlignment="1">
      <alignment horizontal="center"/>
    </xf>
    <xf numFmtId="44" fontId="3" fillId="0" borderId="0" xfId="1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4" fontId="3" fillId="0" borderId="0" xfId="1" applyFont="1" applyFill="1" applyBorder="1" applyAlignment="1">
      <alignment horizontal="center"/>
    </xf>
    <xf numFmtId="49" fontId="5" fillId="0" borderId="0" xfId="0" quotePrefix="1" applyNumberFormat="1" applyFont="1" applyAlignment="1">
      <alignment horizontal="center" wrapText="1"/>
    </xf>
    <xf numFmtId="49" fontId="5" fillId="0" borderId="0" xfId="0" applyNumberFormat="1" applyFont="1" applyAlignment="1">
      <alignment horizontal="center" wrapText="1"/>
    </xf>
    <xf numFmtId="0" fontId="3" fillId="0" borderId="0" xfId="0" quotePrefix="1" applyFont="1" applyAlignment="1">
      <alignment horizontal="left" indent="1"/>
    </xf>
    <xf numFmtId="0" fontId="3" fillId="0" borderId="0" xfId="0" quotePrefix="1" applyFont="1" applyAlignment="1">
      <alignment horizontal="left"/>
    </xf>
    <xf numFmtId="44" fontId="3" fillId="0" borderId="2" xfId="1" applyFont="1" applyBorder="1"/>
    <xf numFmtId="167" fontId="3" fillId="0" borderId="0" xfId="1" applyNumberFormat="1" applyFont="1"/>
    <xf numFmtId="43" fontId="3" fillId="0" borderId="0" xfId="2" applyFont="1"/>
    <xf numFmtId="0" fontId="5" fillId="0" borderId="0" xfId="0" applyFont="1" applyAlignment="1">
      <alignment horizontal="left" wrapText="1"/>
    </xf>
    <xf numFmtId="0" fontId="4" fillId="0" borderId="0" xfId="0" quotePrefix="1" applyFont="1" applyAlignment="1">
      <alignment horizontal="left"/>
    </xf>
    <xf numFmtId="44" fontId="3" fillId="0" borderId="0" xfId="1" quotePrefix="1" applyFont="1" applyAlignment="1">
      <alignment horizontal="left"/>
    </xf>
    <xf numFmtId="16" fontId="3" fillId="0" borderId="0" xfId="0" quotePrefix="1" applyNumberFormat="1" applyFont="1" applyAlignment="1">
      <alignment horizontal="left"/>
    </xf>
    <xf numFmtId="0" fontId="5" fillId="0" borderId="0" xfId="0" quotePrefix="1" applyFont="1" applyAlignment="1">
      <alignment horizontal="left"/>
    </xf>
    <xf numFmtId="0" fontId="6" fillId="0" borderId="0" xfId="0" quotePrefix="1" applyFont="1" applyAlignment="1">
      <alignment horizontal="left"/>
    </xf>
    <xf numFmtId="44" fontId="3" fillId="0" borderId="0" xfId="1" applyNumberFormat="1" applyFont="1" applyFill="1" applyBorder="1" applyAlignment="1">
      <alignment horizontal="center"/>
    </xf>
    <xf numFmtId="8" fontId="3" fillId="0" borderId="0" xfId="1" applyNumberFormat="1" applyFont="1" applyFill="1" applyBorder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26" Type="http://schemas.microsoft.com/office/2017/10/relationships/person" Target="persons/person1.xml"/><Relationship Id="rId3" Type="http://schemas.openxmlformats.org/officeDocument/2006/relationships/worksheet" Target="worksheets/sheet3.xml"/><Relationship Id="rId34" Type="http://schemas.microsoft.com/office/2017/10/relationships/person" Target="persons/person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5" Type="http://schemas.microsoft.com/office/2017/10/relationships/person" Target="persons/person0.xml"/><Relationship Id="rId33" Type="http://schemas.microsoft.com/office/2017/10/relationships/person" Target="persons/person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29" Type="http://schemas.microsoft.com/office/2017/10/relationships/person" Target="persons/person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32" Type="http://schemas.microsoft.com/office/2017/10/relationships/person" Target="persons/person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8" Type="http://schemas.microsoft.com/office/2017/10/relationships/person" Target="persons/person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31" Type="http://schemas.microsoft.com/office/2017/10/relationships/person" Target="persons/person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35" Type="http://schemas.microsoft.com/office/2017/10/relationships/person" Target="persons/person.xml"/><Relationship Id="rId30" Type="http://schemas.microsoft.com/office/2017/10/relationships/person" Target="persons/person6.xml"/><Relationship Id="rId27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4"/>
  <sheetViews>
    <sheetView tabSelected="1" workbookViewId="0"/>
  </sheetViews>
  <sheetFormatPr defaultRowHeight="15" x14ac:dyDescent="0.2"/>
  <cols>
    <col min="1" max="1" width="9.140625" style="1"/>
    <col min="2" max="2" width="43.140625" style="1" customWidth="1"/>
    <col min="3" max="4" width="14.28515625" style="1" bestFit="1" customWidth="1"/>
    <col min="5" max="5" width="9.140625" style="1"/>
    <col min="6" max="6" width="18.28515625" style="1" customWidth="1"/>
    <col min="7" max="16384" width="9.140625" style="1"/>
  </cols>
  <sheetData>
    <row r="1" spans="2:6" ht="15.75" x14ac:dyDescent="0.25">
      <c r="B1" s="83" t="s">
        <v>22</v>
      </c>
      <c r="C1" s="83"/>
      <c r="D1" s="83"/>
    </row>
    <row r="2" spans="2:6" ht="15.75" x14ac:dyDescent="0.25">
      <c r="B2" s="83" t="s">
        <v>119</v>
      </c>
      <c r="C2" s="83"/>
      <c r="D2" s="83"/>
    </row>
    <row r="3" spans="2:6" ht="15.75" x14ac:dyDescent="0.25">
      <c r="B3" s="86" t="s">
        <v>143</v>
      </c>
      <c r="C3" s="87"/>
      <c r="D3" s="87"/>
    </row>
    <row r="4" spans="2:6" ht="15.75" x14ac:dyDescent="0.25">
      <c r="B4" s="57"/>
      <c r="C4" s="27">
        <v>2021</v>
      </c>
      <c r="D4" s="27">
        <v>2022</v>
      </c>
    </row>
    <row r="6" spans="2:6" ht="15.75" x14ac:dyDescent="0.25">
      <c r="B6" s="23" t="s">
        <v>120</v>
      </c>
      <c r="D6" s="4"/>
    </row>
    <row r="7" spans="2:6" x14ac:dyDescent="0.2">
      <c r="B7" s="88" t="s">
        <v>144</v>
      </c>
      <c r="C7" s="4">
        <v>27813.319999999992</v>
      </c>
      <c r="D7" s="4">
        <f>Apr!C9</f>
        <v>28111.009999999995</v>
      </c>
      <c r="F7" s="16"/>
    </row>
    <row r="8" spans="2:6" x14ac:dyDescent="0.2">
      <c r="B8" s="88" t="s">
        <v>145</v>
      </c>
      <c r="C8" s="4">
        <v>6423.62</v>
      </c>
      <c r="D8" s="4">
        <f>Apr!H9</f>
        <v>5315.5099999999984</v>
      </c>
    </row>
    <row r="9" spans="2:6" x14ac:dyDescent="0.2">
      <c r="B9" s="88" t="s">
        <v>146</v>
      </c>
      <c r="C9" s="4">
        <v>859.56999999999994</v>
      </c>
      <c r="D9" s="4">
        <f>859.57+0.04</f>
        <v>859.61</v>
      </c>
    </row>
    <row r="10" spans="2:6" x14ac:dyDescent="0.2">
      <c r="B10" s="88" t="s">
        <v>147</v>
      </c>
      <c r="C10" s="4">
        <v>44.44</v>
      </c>
      <c r="D10" s="92">
        <f t="shared" ref="D10:D13" si="0">C10</f>
        <v>44.44</v>
      </c>
    </row>
    <row r="11" spans="2:6" x14ac:dyDescent="0.2">
      <c r="B11" s="14" t="s">
        <v>121</v>
      </c>
      <c r="C11" s="4">
        <v>60</v>
      </c>
      <c r="D11" s="92">
        <f t="shared" si="0"/>
        <v>60</v>
      </c>
    </row>
    <row r="12" spans="2:6" x14ac:dyDescent="0.2">
      <c r="B12" s="88" t="s">
        <v>148</v>
      </c>
      <c r="C12" s="4">
        <v>34.999999999999545</v>
      </c>
      <c r="D12" s="92">
        <f t="shared" si="0"/>
        <v>34.999999999999545</v>
      </c>
    </row>
    <row r="13" spans="2:6" x14ac:dyDescent="0.2">
      <c r="B13" s="88" t="s">
        <v>122</v>
      </c>
      <c r="C13" s="4">
        <v>229</v>
      </c>
      <c r="D13" s="92">
        <f>C13+'Glaam FY 21-22 Summary'!B11</f>
        <v>310.44</v>
      </c>
    </row>
    <row r="14" spans="2:6" x14ac:dyDescent="0.2">
      <c r="B14" s="14"/>
      <c r="C14" s="4"/>
      <c r="D14" s="4"/>
    </row>
    <row r="15" spans="2:6" x14ac:dyDescent="0.2">
      <c r="B15" s="1" t="s">
        <v>123</v>
      </c>
      <c r="C15" s="90">
        <f>SUM(C7:C14)</f>
        <v>35464.949999999997</v>
      </c>
      <c r="D15" s="90">
        <f>SUM(D7:D14)</f>
        <v>34736.009999999995</v>
      </c>
    </row>
    <row r="17" spans="2:4" ht="15.75" x14ac:dyDescent="0.25">
      <c r="B17" s="23" t="s">
        <v>124</v>
      </c>
      <c r="C17" s="91"/>
      <c r="D17" s="91"/>
    </row>
    <row r="18" spans="2:4" x14ac:dyDescent="0.2">
      <c r="B18" s="88" t="s">
        <v>149</v>
      </c>
      <c r="C18" s="4">
        <v>130.26999999999998</v>
      </c>
      <c r="D18" s="16">
        <f>C18</f>
        <v>130.26999999999998</v>
      </c>
    </row>
    <row r="20" spans="2:4" x14ac:dyDescent="0.2">
      <c r="B20" s="89" t="s">
        <v>150</v>
      </c>
      <c r="C20" s="90">
        <f>SUM(C18:C19)</f>
        <v>130.26999999999998</v>
      </c>
      <c r="D20" s="90">
        <f>SUM(D18:D19)</f>
        <v>130.26999999999998</v>
      </c>
    </row>
    <row r="22" spans="2:4" ht="15.75" thickBot="1" x14ac:dyDescent="0.25">
      <c r="B22" s="1" t="s">
        <v>151</v>
      </c>
      <c r="C22" s="58">
        <f>C15-C20</f>
        <v>35334.68</v>
      </c>
      <c r="D22" s="58">
        <f>D15-D20</f>
        <v>34605.74</v>
      </c>
    </row>
    <row r="23" spans="2:4" ht="15.75" thickTop="1" x14ac:dyDescent="0.2"/>
    <row r="24" spans="2:4" x14ac:dyDescent="0.2">
      <c r="B24" s="1" t="s">
        <v>152</v>
      </c>
      <c r="D24" s="16">
        <f>D22-C22</f>
        <v>-728.94000000000233</v>
      </c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/>
  </sheetViews>
  <sheetFormatPr defaultRowHeight="15" x14ac:dyDescent="0.25"/>
  <cols>
    <col min="1" max="1" width="30.7109375" bestFit="1" customWidth="1"/>
    <col min="2" max="2" width="8.7109375" bestFit="1" customWidth="1"/>
    <col min="3" max="3" width="14.28515625" bestFit="1" customWidth="1"/>
    <col min="6" max="6" width="24.7109375" bestFit="1" customWidth="1"/>
    <col min="7" max="7" width="8" bestFit="1" customWidth="1"/>
    <col min="8" max="8" width="12.85546875" bestFit="1" customWidth="1"/>
  </cols>
  <sheetData>
    <row r="1" spans="1:8" ht="31.5" x14ac:dyDescent="0.25">
      <c r="A1" s="23" t="s">
        <v>47</v>
      </c>
      <c r="B1" s="1"/>
      <c r="C1" s="2">
        <v>2021</v>
      </c>
      <c r="D1" s="1"/>
      <c r="E1" s="32"/>
      <c r="F1" s="93" t="s">
        <v>48</v>
      </c>
      <c r="G1" s="1"/>
      <c r="H1" s="2">
        <v>2021</v>
      </c>
    </row>
    <row r="2" spans="1:8" ht="17.25" x14ac:dyDescent="0.35">
      <c r="A2" s="11"/>
      <c r="B2" s="28"/>
      <c r="C2" s="29" t="s">
        <v>78</v>
      </c>
      <c r="D2" s="29"/>
      <c r="E2" s="33"/>
      <c r="F2" s="1"/>
      <c r="G2" s="28"/>
      <c r="H2" s="29" t="s">
        <v>78</v>
      </c>
    </row>
    <row r="3" spans="1:8" ht="15.75" x14ac:dyDescent="0.25">
      <c r="A3" s="8" t="s">
        <v>49</v>
      </c>
      <c r="B3" s="9">
        <v>44460</v>
      </c>
      <c r="C3" s="30">
        <f>Sep!C9</f>
        <v>27210.73</v>
      </c>
      <c r="D3" s="30"/>
      <c r="E3" s="34"/>
      <c r="F3" s="8" t="s">
        <v>49</v>
      </c>
      <c r="G3" s="9">
        <v>44470</v>
      </c>
      <c r="H3" s="30">
        <f>Sep!H9</f>
        <v>5999.9999999999991</v>
      </c>
    </row>
    <row r="4" spans="1:8" ht="15.75" x14ac:dyDescent="0.25">
      <c r="A4" s="8"/>
      <c r="B4" s="9"/>
      <c r="C4" s="40"/>
      <c r="D4" s="4"/>
      <c r="E4" s="35"/>
      <c r="F4" s="8"/>
      <c r="G4" s="9"/>
      <c r="H4" s="4"/>
    </row>
    <row r="5" spans="1:8" ht="15.75" x14ac:dyDescent="0.25">
      <c r="A5" s="94" t="s">
        <v>161</v>
      </c>
      <c r="B5" s="9"/>
      <c r="C5" s="4">
        <f>C14</f>
        <v>1587.95</v>
      </c>
      <c r="D5" s="4"/>
      <c r="E5" s="35"/>
      <c r="F5" s="94" t="s">
        <v>161</v>
      </c>
      <c r="G5" s="9"/>
      <c r="H5" s="4">
        <f>H14</f>
        <v>0</v>
      </c>
    </row>
    <row r="6" spans="1:8" ht="15.75" x14ac:dyDescent="0.25">
      <c r="A6" s="8"/>
      <c r="B6" s="9"/>
      <c r="C6" s="4"/>
      <c r="D6" s="4"/>
      <c r="E6" s="35"/>
      <c r="F6" s="8"/>
      <c r="G6" s="9"/>
      <c r="H6" s="4"/>
    </row>
    <row r="7" spans="1:8" ht="15.75" x14ac:dyDescent="0.25">
      <c r="A7" s="94" t="s">
        <v>162</v>
      </c>
      <c r="B7" s="9"/>
      <c r="C7" s="16">
        <f>C24</f>
        <v>2645</v>
      </c>
      <c r="D7" s="16"/>
      <c r="E7" s="36"/>
      <c r="F7" s="94" t="s">
        <v>162</v>
      </c>
      <c r="H7" s="16">
        <f>H24</f>
        <v>0</v>
      </c>
    </row>
    <row r="8" spans="1:8" ht="15.75" x14ac:dyDescent="0.25">
      <c r="A8" s="8"/>
      <c r="B8" s="9"/>
      <c r="C8" s="4"/>
      <c r="D8" s="4"/>
      <c r="E8" s="35"/>
      <c r="F8" s="8"/>
      <c r="G8" s="9"/>
      <c r="H8" s="4"/>
    </row>
    <row r="9" spans="1:8" ht="16.5" thickBot="1" x14ac:dyDescent="0.3">
      <c r="A9" s="8" t="s">
        <v>50</v>
      </c>
      <c r="B9" s="9">
        <v>44489</v>
      </c>
      <c r="C9" s="51">
        <f>C3+C5-C7</f>
        <v>26153.68</v>
      </c>
      <c r="D9" s="31"/>
      <c r="E9" s="37"/>
      <c r="F9" s="8" t="s">
        <v>50</v>
      </c>
      <c r="G9" s="9">
        <v>44498</v>
      </c>
      <c r="H9" s="51">
        <f>H3+H5-H7</f>
        <v>5999.9999999999991</v>
      </c>
    </row>
    <row r="10" spans="1:8" ht="16.5" thickTop="1" x14ac:dyDescent="0.25">
      <c r="A10" s="8"/>
      <c r="B10" s="9"/>
      <c r="C10" s="4"/>
      <c r="D10" s="4"/>
      <c r="E10" s="35"/>
      <c r="F10" s="8"/>
      <c r="G10" s="9"/>
      <c r="H10" s="4"/>
    </row>
    <row r="11" spans="1:8" ht="17.25" x14ac:dyDescent="0.35">
      <c r="A11" s="24" t="s">
        <v>51</v>
      </c>
      <c r="B11" s="9" t="s">
        <v>52</v>
      </c>
      <c r="C11" s="29" t="s">
        <v>53</v>
      </c>
      <c r="D11" s="29"/>
      <c r="E11" s="33"/>
      <c r="F11" s="24" t="s">
        <v>51</v>
      </c>
      <c r="G11" s="9" t="s">
        <v>52</v>
      </c>
      <c r="H11" s="29" t="s">
        <v>53</v>
      </c>
    </row>
    <row r="12" spans="1:8" ht="15.75" x14ac:dyDescent="0.25">
      <c r="A12" s="20" t="s">
        <v>13</v>
      </c>
      <c r="B12" s="12">
        <v>44484</v>
      </c>
      <c r="C12" s="4">
        <v>1587.95</v>
      </c>
      <c r="D12" s="4"/>
      <c r="E12" s="35"/>
      <c r="F12" s="39"/>
      <c r="G12" s="12"/>
      <c r="H12" s="4">
        <v>0</v>
      </c>
    </row>
    <row r="13" spans="1:8" ht="15.75" x14ac:dyDescent="0.25">
      <c r="A13" s="11"/>
      <c r="B13" s="12"/>
      <c r="C13" s="4"/>
      <c r="D13" s="4"/>
      <c r="E13" s="35"/>
      <c r="F13" s="1"/>
      <c r="G13" s="12"/>
      <c r="H13" s="4"/>
    </row>
    <row r="14" spans="1:8" ht="16.5" thickBot="1" x14ac:dyDescent="0.3">
      <c r="A14" s="8" t="s">
        <v>54</v>
      </c>
      <c r="B14" s="12"/>
      <c r="C14" s="6">
        <f>SUM(C12:C13)</f>
        <v>1587.95</v>
      </c>
      <c r="D14" s="31"/>
      <c r="E14" s="37"/>
      <c r="F14" s="24" t="s">
        <v>51</v>
      </c>
      <c r="G14" s="12"/>
      <c r="H14" s="6">
        <f>SUM(H12:H13)</f>
        <v>0</v>
      </c>
    </row>
    <row r="15" spans="1:8" ht="16.5" thickTop="1" x14ac:dyDescent="0.25">
      <c r="A15" s="11"/>
      <c r="B15" s="12"/>
      <c r="C15" s="4"/>
      <c r="D15" s="4"/>
      <c r="E15" s="35"/>
      <c r="F15" s="1"/>
      <c r="G15" s="12"/>
      <c r="H15" s="4"/>
    </row>
    <row r="16" spans="1:8" ht="17.25" x14ac:dyDescent="0.35">
      <c r="A16" s="27" t="s">
        <v>55</v>
      </c>
      <c r="B16" s="9" t="s">
        <v>52</v>
      </c>
      <c r="C16" s="29" t="s">
        <v>53</v>
      </c>
      <c r="D16" s="29"/>
      <c r="E16" s="33"/>
      <c r="F16" s="27" t="s">
        <v>55</v>
      </c>
      <c r="G16" s="9" t="s">
        <v>52</v>
      </c>
      <c r="H16" s="29" t="s">
        <v>53</v>
      </c>
    </row>
    <row r="17" spans="1:8" ht="15.75" x14ac:dyDescent="0.25">
      <c r="A17" s="11" t="s">
        <v>79</v>
      </c>
      <c r="B17" s="12">
        <v>44462</v>
      </c>
      <c r="C17" s="4">
        <v>19.77</v>
      </c>
      <c r="D17" s="4"/>
      <c r="E17" s="35"/>
      <c r="F17" s="1"/>
      <c r="G17" s="12"/>
      <c r="H17" s="4">
        <v>0</v>
      </c>
    </row>
    <row r="18" spans="1:8" ht="15.75" x14ac:dyDescent="0.25">
      <c r="A18" s="1" t="s">
        <v>80</v>
      </c>
      <c r="B18" s="12">
        <v>44463</v>
      </c>
      <c r="C18" s="4">
        <v>159</v>
      </c>
      <c r="D18" s="4"/>
      <c r="E18" s="35"/>
      <c r="F18" s="1"/>
      <c r="G18" s="12"/>
      <c r="H18" s="4"/>
    </row>
    <row r="19" spans="1:8" ht="15.75" x14ac:dyDescent="0.25">
      <c r="A19" s="1" t="s">
        <v>81</v>
      </c>
      <c r="B19" s="12">
        <v>44466</v>
      </c>
      <c r="C19" s="4">
        <v>802.7</v>
      </c>
      <c r="D19" s="4"/>
      <c r="E19" s="35"/>
      <c r="F19" s="1"/>
      <c r="G19" s="12"/>
      <c r="H19" s="4"/>
    </row>
    <row r="20" spans="1:8" ht="15.75" x14ac:dyDescent="0.25">
      <c r="A20" s="11" t="s">
        <v>79</v>
      </c>
      <c r="B20" s="12">
        <v>44467</v>
      </c>
      <c r="C20" s="4">
        <v>299.52999999999997</v>
      </c>
      <c r="D20" s="4"/>
      <c r="E20" s="35"/>
      <c r="F20" s="1"/>
      <c r="G20" s="12"/>
      <c r="H20" s="4"/>
    </row>
    <row r="21" spans="1:8" ht="15.75" x14ac:dyDescent="0.25">
      <c r="A21" s="1" t="s">
        <v>82</v>
      </c>
      <c r="B21" s="12">
        <v>44473</v>
      </c>
      <c r="C21" s="4">
        <v>682</v>
      </c>
      <c r="D21" s="4"/>
      <c r="E21" s="35"/>
      <c r="F21" s="1"/>
      <c r="G21" s="12"/>
      <c r="H21" s="4"/>
    </row>
    <row r="22" spans="1:8" ht="15.75" x14ac:dyDescent="0.25">
      <c r="A22" s="1" t="s">
        <v>82</v>
      </c>
      <c r="B22" s="12">
        <v>44476</v>
      </c>
      <c r="C22" s="4">
        <v>682</v>
      </c>
      <c r="D22" s="4"/>
      <c r="E22" s="35"/>
      <c r="F22" s="1"/>
      <c r="G22" s="12"/>
      <c r="H22" s="4"/>
    </row>
    <row r="23" spans="1:8" ht="15.75" x14ac:dyDescent="0.25">
      <c r="A23" s="11"/>
      <c r="B23" s="12"/>
      <c r="C23" s="4"/>
      <c r="D23" s="4"/>
      <c r="E23" s="35"/>
      <c r="F23" s="1"/>
      <c r="G23" s="12"/>
      <c r="H23" s="4"/>
    </row>
    <row r="24" spans="1:8" ht="16.5" thickBot="1" x14ac:dyDescent="0.3">
      <c r="A24" s="1" t="s">
        <v>57</v>
      </c>
      <c r="B24" s="12"/>
      <c r="C24" s="6">
        <f>SUM(C17:C23)</f>
        <v>2645</v>
      </c>
      <c r="D24" s="31"/>
      <c r="E24" s="37"/>
      <c r="F24" s="1" t="s">
        <v>57</v>
      </c>
      <c r="G24" s="12"/>
      <c r="H24" s="6">
        <f>SUM(H17:H23)</f>
        <v>0</v>
      </c>
    </row>
    <row r="25" spans="1:8" ht="15.75" thickTop="1" x14ac:dyDescent="0.25"/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/>
  </sheetViews>
  <sheetFormatPr defaultRowHeight="15" x14ac:dyDescent="0.25"/>
  <cols>
    <col min="1" max="1" width="30.7109375" bestFit="1" customWidth="1"/>
    <col min="2" max="2" width="8.42578125" bestFit="1" customWidth="1"/>
    <col min="3" max="3" width="14.28515625" bestFit="1" customWidth="1"/>
    <col min="6" max="6" width="25" bestFit="1" customWidth="1"/>
    <col min="7" max="7" width="8.42578125" bestFit="1" customWidth="1"/>
    <col min="8" max="8" width="13" bestFit="1" customWidth="1"/>
  </cols>
  <sheetData>
    <row r="1" spans="1:9" ht="31.5" x14ac:dyDescent="0.25">
      <c r="A1" s="23" t="s">
        <v>47</v>
      </c>
      <c r="B1" s="1"/>
      <c r="C1" s="2">
        <v>2021</v>
      </c>
      <c r="D1" s="1"/>
      <c r="E1" s="32"/>
      <c r="F1" s="93" t="s">
        <v>48</v>
      </c>
      <c r="G1" s="1"/>
      <c r="H1" s="2">
        <v>2021</v>
      </c>
      <c r="I1" s="1"/>
    </row>
    <row r="2" spans="1:9" ht="17.25" x14ac:dyDescent="0.35">
      <c r="A2" s="11"/>
      <c r="B2" s="28"/>
      <c r="C2" s="29" t="s">
        <v>83</v>
      </c>
      <c r="D2" s="29"/>
      <c r="E2" s="33"/>
      <c r="F2" s="1"/>
      <c r="G2" s="28"/>
      <c r="H2" s="29" t="s">
        <v>83</v>
      </c>
      <c r="I2" s="1"/>
    </row>
    <row r="3" spans="1:9" ht="15.75" x14ac:dyDescent="0.25">
      <c r="A3" s="8" t="s">
        <v>49</v>
      </c>
      <c r="B3" s="9">
        <v>44490</v>
      </c>
      <c r="C3" s="30">
        <f>Oct!C9</f>
        <v>26153.68</v>
      </c>
      <c r="D3" s="30"/>
      <c r="E3" s="34"/>
      <c r="F3" s="8" t="s">
        <v>49</v>
      </c>
      <c r="G3" s="9">
        <v>44499</v>
      </c>
      <c r="H3" s="30">
        <f>Oct!H9</f>
        <v>5999.9999999999991</v>
      </c>
      <c r="I3" s="1"/>
    </row>
    <row r="4" spans="1:9" ht="15.75" x14ac:dyDescent="0.25">
      <c r="A4" s="8"/>
      <c r="B4" s="9"/>
      <c r="C4" s="40"/>
      <c r="D4" s="4"/>
      <c r="E4" s="35"/>
      <c r="F4" s="8"/>
      <c r="G4" s="9"/>
      <c r="H4" s="4"/>
      <c r="I4" s="1"/>
    </row>
    <row r="5" spans="1:9" ht="15.75" x14ac:dyDescent="0.25">
      <c r="A5" s="94" t="s">
        <v>161</v>
      </c>
      <c r="B5" s="9"/>
      <c r="C5" s="4">
        <f>C18</f>
        <v>0</v>
      </c>
      <c r="D5" s="4"/>
      <c r="E5" s="35"/>
      <c r="F5" s="94" t="s">
        <v>161</v>
      </c>
      <c r="G5" s="9"/>
      <c r="H5" s="4">
        <f>H18</f>
        <v>1353.7899999999997</v>
      </c>
      <c r="I5" s="1"/>
    </row>
    <row r="6" spans="1:9" ht="15.75" x14ac:dyDescent="0.25">
      <c r="A6" s="8"/>
      <c r="B6" s="9"/>
      <c r="C6" s="4"/>
      <c r="D6" s="4"/>
      <c r="E6" s="35"/>
      <c r="F6" s="8"/>
      <c r="G6" s="9"/>
      <c r="H6" s="4"/>
      <c r="I6" s="1"/>
    </row>
    <row r="7" spans="1:9" ht="15.75" x14ac:dyDescent="0.25">
      <c r="A7" s="94" t="s">
        <v>162</v>
      </c>
      <c r="B7" s="9"/>
      <c r="C7" s="16">
        <f>C25</f>
        <v>1151.4000000000001</v>
      </c>
      <c r="D7" s="16"/>
      <c r="E7" s="36"/>
      <c r="F7" s="94" t="s">
        <v>162</v>
      </c>
      <c r="H7" s="16">
        <f>H25</f>
        <v>6.1</v>
      </c>
      <c r="I7" s="1"/>
    </row>
    <row r="8" spans="1:9" ht="15.75" x14ac:dyDescent="0.25">
      <c r="A8" s="8"/>
      <c r="B8" s="9"/>
      <c r="C8" s="4"/>
      <c r="D8" s="4"/>
      <c r="E8" s="35"/>
      <c r="F8" s="8"/>
      <c r="G8" s="9"/>
      <c r="H8" s="4"/>
      <c r="I8" s="1"/>
    </row>
    <row r="9" spans="1:9" ht="16.5" thickBot="1" x14ac:dyDescent="0.3">
      <c r="A9" s="8" t="s">
        <v>50</v>
      </c>
      <c r="B9" s="9">
        <v>44518</v>
      </c>
      <c r="C9" s="51">
        <f>C3+C5-C7</f>
        <v>25002.28</v>
      </c>
      <c r="D9" s="31"/>
      <c r="E9" s="37"/>
      <c r="F9" s="8" t="s">
        <v>50</v>
      </c>
      <c r="G9" s="9">
        <v>44530</v>
      </c>
      <c r="H9" s="51">
        <f>H3+H5-H7</f>
        <v>7347.6899999999987</v>
      </c>
      <c r="I9" s="1"/>
    </row>
    <row r="10" spans="1:9" ht="16.5" thickTop="1" x14ac:dyDescent="0.25">
      <c r="A10" s="8"/>
      <c r="B10" s="9"/>
      <c r="C10" s="4"/>
      <c r="D10" s="4"/>
      <c r="E10" s="35"/>
      <c r="F10" s="8"/>
      <c r="G10" s="9"/>
      <c r="H10" s="4"/>
      <c r="I10" s="1"/>
    </row>
    <row r="11" spans="1:9" ht="17.25" x14ac:dyDescent="0.35">
      <c r="A11" s="27" t="s">
        <v>51</v>
      </c>
      <c r="B11" s="9" t="s">
        <v>52</v>
      </c>
      <c r="C11" s="29" t="s">
        <v>53</v>
      </c>
      <c r="D11" s="29"/>
      <c r="E11" s="33"/>
      <c r="F11" s="27" t="s">
        <v>51</v>
      </c>
      <c r="G11" s="9" t="s">
        <v>52</v>
      </c>
      <c r="H11" s="29" t="s">
        <v>53</v>
      </c>
      <c r="I11" s="1"/>
    </row>
    <row r="12" spans="1:9" ht="15.75" x14ac:dyDescent="0.25">
      <c r="A12" s="20"/>
      <c r="B12" s="12"/>
      <c r="C12" s="4">
        <v>0</v>
      </c>
      <c r="D12" s="4"/>
      <c r="E12" s="35"/>
      <c r="F12" s="39" t="s">
        <v>84</v>
      </c>
      <c r="G12" s="12">
        <v>44510</v>
      </c>
      <c r="H12" s="4">
        <v>839</v>
      </c>
      <c r="I12" s="1" t="s">
        <v>183</v>
      </c>
    </row>
    <row r="13" spans="1:9" ht="15.75" x14ac:dyDescent="0.25">
      <c r="A13" s="20"/>
      <c r="B13" s="12"/>
      <c r="C13" s="4"/>
      <c r="D13" s="4"/>
      <c r="E13" s="35"/>
      <c r="F13" s="39" t="s">
        <v>85</v>
      </c>
      <c r="G13" s="12">
        <v>44516</v>
      </c>
      <c r="H13" s="4">
        <v>0.01</v>
      </c>
      <c r="I13" s="1" t="s">
        <v>169</v>
      </c>
    </row>
    <row r="14" spans="1:9" ht="15.75" x14ac:dyDescent="0.25">
      <c r="A14" s="11"/>
      <c r="B14" s="12"/>
      <c r="C14" s="4"/>
      <c r="D14" s="4"/>
      <c r="E14" s="35"/>
      <c r="F14" s="39" t="s">
        <v>85</v>
      </c>
      <c r="G14" s="12">
        <v>44528</v>
      </c>
      <c r="H14" s="4">
        <v>266.8</v>
      </c>
      <c r="I14" s="1" t="s">
        <v>183</v>
      </c>
    </row>
    <row r="15" spans="1:9" ht="15.75" x14ac:dyDescent="0.25">
      <c r="A15" s="11"/>
      <c r="B15" s="12"/>
      <c r="C15" s="4"/>
      <c r="D15" s="4"/>
      <c r="E15" s="35"/>
      <c r="F15" s="39" t="s">
        <v>85</v>
      </c>
      <c r="G15" s="12">
        <v>44529</v>
      </c>
      <c r="H15" s="4">
        <v>153.12</v>
      </c>
      <c r="I15" s="1" t="s">
        <v>183</v>
      </c>
    </row>
    <row r="16" spans="1:9" ht="15.75" x14ac:dyDescent="0.25">
      <c r="A16" s="11"/>
      <c r="B16" s="12"/>
      <c r="C16" s="4"/>
      <c r="D16" s="4"/>
      <c r="E16" s="35"/>
      <c r="F16" s="39" t="s">
        <v>85</v>
      </c>
      <c r="G16" s="12">
        <v>44529</v>
      </c>
      <c r="H16" s="4">
        <v>94.86</v>
      </c>
      <c r="I16" s="1" t="s">
        <v>183</v>
      </c>
    </row>
    <row r="17" spans="1:9" ht="15.75" x14ac:dyDescent="0.25">
      <c r="A17" s="11"/>
      <c r="B17" s="12"/>
      <c r="C17" s="4"/>
      <c r="D17" s="4"/>
      <c r="E17" s="35"/>
      <c r="F17" s="1"/>
      <c r="G17" s="12"/>
      <c r="H17" s="4"/>
      <c r="I17" s="1"/>
    </row>
    <row r="18" spans="1:9" ht="16.5" thickBot="1" x14ac:dyDescent="0.3">
      <c r="A18" s="8" t="s">
        <v>54</v>
      </c>
      <c r="B18" s="12"/>
      <c r="C18" s="6">
        <f>SUM(C12:C17)</f>
        <v>0</v>
      </c>
      <c r="D18" s="31"/>
      <c r="E18" s="37"/>
      <c r="F18" s="8" t="s">
        <v>54</v>
      </c>
      <c r="G18" s="12"/>
      <c r="H18" s="6">
        <f>SUM(H12:H17)</f>
        <v>1353.7899999999997</v>
      </c>
      <c r="I18" s="1"/>
    </row>
    <row r="19" spans="1:9" ht="16.5" thickTop="1" x14ac:dyDescent="0.25">
      <c r="A19" s="11"/>
      <c r="B19" s="12"/>
      <c r="C19" s="4"/>
      <c r="D19" s="4"/>
      <c r="E19" s="35"/>
      <c r="F19" s="1"/>
      <c r="G19" s="12"/>
      <c r="H19" s="4"/>
      <c r="I19" s="1"/>
    </row>
    <row r="20" spans="1:9" ht="17.25" x14ac:dyDescent="0.35">
      <c r="A20" s="27" t="s">
        <v>55</v>
      </c>
      <c r="B20" s="9" t="s">
        <v>52</v>
      </c>
      <c r="C20" s="29" t="s">
        <v>53</v>
      </c>
      <c r="D20" s="29"/>
      <c r="E20" s="33"/>
      <c r="F20" s="27" t="s">
        <v>55</v>
      </c>
      <c r="G20" s="9" t="s">
        <v>52</v>
      </c>
      <c r="H20" s="29" t="s">
        <v>53</v>
      </c>
      <c r="I20" s="1"/>
    </row>
    <row r="21" spans="1:9" ht="15.75" x14ac:dyDescent="0.25">
      <c r="A21" s="1" t="s">
        <v>80</v>
      </c>
      <c r="B21" s="12">
        <v>44494</v>
      </c>
      <c r="C21" s="4">
        <v>159</v>
      </c>
      <c r="D21" s="4"/>
      <c r="E21" s="35"/>
      <c r="F21" s="1" t="s">
        <v>86</v>
      </c>
      <c r="G21" s="12">
        <v>44519</v>
      </c>
      <c r="H21" s="4">
        <v>1.0900000000000001</v>
      </c>
      <c r="I21" s="1" t="s">
        <v>171</v>
      </c>
    </row>
    <row r="22" spans="1:9" ht="15.75" x14ac:dyDescent="0.25">
      <c r="A22" s="1" t="s">
        <v>87</v>
      </c>
      <c r="B22" s="12">
        <v>44497</v>
      </c>
      <c r="C22" s="4">
        <v>310.39999999999998</v>
      </c>
      <c r="D22" s="4"/>
      <c r="E22" s="35"/>
      <c r="F22" s="1" t="s">
        <v>88</v>
      </c>
      <c r="G22" s="12">
        <v>44519</v>
      </c>
      <c r="H22" s="4">
        <v>0.01</v>
      </c>
      <c r="I22" s="89" t="s">
        <v>166</v>
      </c>
    </row>
    <row r="23" spans="1:9" ht="15.75" x14ac:dyDescent="0.25">
      <c r="A23" s="1" t="s">
        <v>82</v>
      </c>
      <c r="B23" s="12">
        <v>44504</v>
      </c>
      <c r="C23" s="4">
        <v>682</v>
      </c>
      <c r="D23" s="4"/>
      <c r="E23" s="35"/>
      <c r="F23" s="1" t="s">
        <v>89</v>
      </c>
      <c r="G23" s="12">
        <v>44515</v>
      </c>
      <c r="H23" s="4">
        <v>5</v>
      </c>
      <c r="I23" s="1" t="s">
        <v>171</v>
      </c>
    </row>
    <row r="24" spans="1:9" ht="15.75" x14ac:dyDescent="0.25">
      <c r="A24" s="11"/>
      <c r="B24" s="12"/>
      <c r="C24" s="4"/>
      <c r="D24" s="4"/>
      <c r="E24" s="35"/>
      <c r="F24" s="1"/>
      <c r="G24" s="12"/>
      <c r="H24" s="4"/>
      <c r="I24" s="1"/>
    </row>
    <row r="25" spans="1:9" ht="16.5" thickBot="1" x14ac:dyDescent="0.3">
      <c r="A25" s="1" t="s">
        <v>57</v>
      </c>
      <c r="B25" s="12"/>
      <c r="C25" s="6">
        <f>SUM(C21:C24)</f>
        <v>1151.4000000000001</v>
      </c>
      <c r="D25" s="31"/>
      <c r="E25" s="37"/>
      <c r="F25" s="1" t="s">
        <v>57</v>
      </c>
      <c r="G25" s="12"/>
      <c r="H25" s="6">
        <f>SUM(H21:H24)</f>
        <v>6.1</v>
      </c>
      <c r="I25" s="1"/>
    </row>
    <row r="26" spans="1:9" ht="16.5" thickTop="1" x14ac:dyDescent="0.25">
      <c r="A26" s="11"/>
      <c r="B26" s="12"/>
      <c r="C26" s="4"/>
      <c r="D26" s="4"/>
      <c r="E26" s="35"/>
      <c r="F26" s="1"/>
      <c r="G26" s="12"/>
      <c r="H26" s="4"/>
      <c r="I26" s="1"/>
    </row>
    <row r="27" spans="1:9" ht="15.75" x14ac:dyDescent="0.25">
      <c r="A27" s="11"/>
      <c r="B27" s="12"/>
      <c r="C27" s="4"/>
      <c r="D27" s="4"/>
      <c r="E27" s="35"/>
      <c r="F27" s="1"/>
      <c r="G27" s="12"/>
      <c r="H27" s="4"/>
      <c r="I27" s="1"/>
    </row>
    <row r="28" spans="1:9" ht="15.75" x14ac:dyDescent="0.25">
      <c r="A28" s="11"/>
      <c r="B28" s="12"/>
      <c r="C28" s="4"/>
      <c r="D28" s="4"/>
      <c r="E28" s="35"/>
      <c r="F28" s="1"/>
      <c r="G28" s="12"/>
      <c r="H28" s="4"/>
      <c r="I28" s="1"/>
    </row>
    <row r="29" spans="1:9" ht="15.75" x14ac:dyDescent="0.25">
      <c r="A29" s="11"/>
      <c r="B29" s="25"/>
      <c r="C29" s="4"/>
      <c r="D29" s="4"/>
      <c r="E29" s="35"/>
      <c r="F29" s="1"/>
      <c r="G29" s="25"/>
      <c r="H29" s="4"/>
      <c r="I29" s="1"/>
    </row>
    <row r="30" spans="1:9" ht="15.75" x14ac:dyDescent="0.25">
      <c r="A30" s="11"/>
      <c r="B30" s="25"/>
      <c r="C30" s="4"/>
      <c r="D30" s="4"/>
      <c r="E30" s="35"/>
      <c r="F30" s="1"/>
      <c r="G30" s="25"/>
      <c r="H30" s="4"/>
      <c r="I30" s="1"/>
    </row>
    <row r="31" spans="1:9" ht="15.75" x14ac:dyDescent="0.25">
      <c r="A31" s="11"/>
      <c r="B31" s="25"/>
      <c r="C31" s="4"/>
      <c r="D31" s="4"/>
      <c r="E31" s="35"/>
      <c r="F31" s="1"/>
      <c r="G31" s="25"/>
      <c r="H31" s="4"/>
      <c r="I31" s="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/>
  </sheetViews>
  <sheetFormatPr defaultRowHeight="15" x14ac:dyDescent="0.25"/>
  <cols>
    <col min="1" max="1" width="30.7109375" bestFit="1" customWidth="1"/>
    <col min="2" max="2" width="8.7109375" bestFit="1" customWidth="1"/>
    <col min="3" max="3" width="14.28515625" bestFit="1" customWidth="1"/>
    <col min="6" max="6" width="25" bestFit="1" customWidth="1"/>
    <col min="7" max="7" width="8.7109375" bestFit="1" customWidth="1"/>
    <col min="8" max="8" width="13" bestFit="1" customWidth="1"/>
    <col min="10" max="10" width="11.5703125" bestFit="1" customWidth="1"/>
  </cols>
  <sheetData>
    <row r="1" spans="1:10" ht="31.5" x14ac:dyDescent="0.25">
      <c r="A1" s="23" t="s">
        <v>47</v>
      </c>
      <c r="B1" s="1"/>
      <c r="C1" s="2">
        <v>2021</v>
      </c>
      <c r="D1" s="1"/>
      <c r="E1" s="32"/>
      <c r="F1" s="93" t="s">
        <v>48</v>
      </c>
      <c r="G1" s="1"/>
      <c r="H1" s="2">
        <v>2021</v>
      </c>
      <c r="I1" s="1"/>
    </row>
    <row r="2" spans="1:10" ht="17.25" x14ac:dyDescent="0.35">
      <c r="A2" s="11"/>
      <c r="B2" s="28"/>
      <c r="C2" s="29" t="s">
        <v>91</v>
      </c>
      <c r="D2" s="29"/>
      <c r="E2" s="33"/>
      <c r="F2" s="1"/>
      <c r="G2" s="28"/>
      <c r="H2" s="29" t="s">
        <v>91</v>
      </c>
      <c r="I2" s="1"/>
    </row>
    <row r="3" spans="1:10" ht="15.75" x14ac:dyDescent="0.25">
      <c r="A3" s="8" t="s">
        <v>49</v>
      </c>
      <c r="B3" s="9">
        <v>44519</v>
      </c>
      <c r="C3" s="30">
        <f>Nov!C9</f>
        <v>25002.28</v>
      </c>
      <c r="D3" s="30"/>
      <c r="E3" s="34"/>
      <c r="F3" s="8" t="s">
        <v>49</v>
      </c>
      <c r="G3" s="9">
        <v>44499</v>
      </c>
      <c r="H3" s="30">
        <f>Nov!H9</f>
        <v>7347.6899999999987</v>
      </c>
      <c r="I3" s="1"/>
    </row>
    <row r="4" spans="1:10" ht="15.75" x14ac:dyDescent="0.25">
      <c r="A4" s="8"/>
      <c r="B4" s="9"/>
      <c r="C4" s="40"/>
      <c r="D4" s="4"/>
      <c r="E4" s="35"/>
      <c r="F4" s="8"/>
      <c r="G4" s="9"/>
      <c r="H4" s="4"/>
      <c r="I4" s="1"/>
    </row>
    <row r="5" spans="1:10" ht="15.75" x14ac:dyDescent="0.25">
      <c r="A5" s="94" t="s">
        <v>161</v>
      </c>
      <c r="B5" s="9"/>
      <c r="C5" s="4">
        <f>C14</f>
        <v>1633.8</v>
      </c>
      <c r="D5" s="4"/>
      <c r="E5" s="35"/>
      <c r="F5" s="94" t="s">
        <v>161</v>
      </c>
      <c r="G5" s="9"/>
      <c r="H5" s="4">
        <f>H14</f>
        <v>0</v>
      </c>
      <c r="I5" s="1"/>
    </row>
    <row r="6" spans="1:10" ht="15.75" x14ac:dyDescent="0.25">
      <c r="A6" s="8"/>
      <c r="B6" s="9"/>
      <c r="C6" s="4"/>
      <c r="D6" s="4"/>
      <c r="E6" s="35"/>
      <c r="F6" s="8"/>
      <c r="G6" s="9"/>
      <c r="H6" s="4"/>
      <c r="I6" s="1"/>
    </row>
    <row r="7" spans="1:10" ht="15.75" x14ac:dyDescent="0.25">
      <c r="A7" s="94" t="s">
        <v>162</v>
      </c>
      <c r="B7" s="9"/>
      <c r="C7" s="16">
        <f>C20</f>
        <v>474.85</v>
      </c>
      <c r="D7" s="16"/>
      <c r="E7" s="36"/>
      <c r="F7" s="94" t="s">
        <v>162</v>
      </c>
      <c r="H7" s="16">
        <f>H20</f>
        <v>1174</v>
      </c>
      <c r="I7" s="1"/>
    </row>
    <row r="8" spans="1:10" ht="15.75" x14ac:dyDescent="0.25">
      <c r="A8" s="8"/>
      <c r="B8" s="9"/>
      <c r="C8" s="4"/>
      <c r="D8" s="4"/>
      <c r="E8" s="35"/>
      <c r="F8" s="8"/>
      <c r="G8" s="9"/>
      <c r="H8" s="4"/>
      <c r="I8" s="1"/>
    </row>
    <row r="9" spans="1:10" ht="16.5" thickBot="1" x14ac:dyDescent="0.3">
      <c r="A9" s="8" t="s">
        <v>50</v>
      </c>
      <c r="B9" s="9">
        <v>44547</v>
      </c>
      <c r="C9" s="51">
        <f>C3+C5-C7</f>
        <v>26161.23</v>
      </c>
      <c r="D9" s="31"/>
      <c r="E9" s="37"/>
      <c r="F9" s="8" t="s">
        <v>50</v>
      </c>
      <c r="G9" s="9">
        <v>44530</v>
      </c>
      <c r="H9" s="51">
        <f>H3+H5-H7</f>
        <v>6173.6899999999987</v>
      </c>
      <c r="I9" s="1"/>
    </row>
    <row r="10" spans="1:10" ht="16.5" thickTop="1" x14ac:dyDescent="0.25">
      <c r="A10" s="8"/>
      <c r="B10" s="9"/>
      <c r="C10" s="4"/>
      <c r="D10" s="4"/>
      <c r="E10" s="35"/>
      <c r="F10" s="8"/>
      <c r="G10" s="9"/>
      <c r="H10" s="4"/>
      <c r="I10" s="1"/>
    </row>
    <row r="11" spans="1:10" ht="17.25" x14ac:dyDescent="0.35">
      <c r="A11" s="27" t="s">
        <v>51</v>
      </c>
      <c r="B11" s="9" t="s">
        <v>52</v>
      </c>
      <c r="C11" s="29" t="s">
        <v>53</v>
      </c>
      <c r="D11" s="29"/>
      <c r="E11" s="33"/>
      <c r="F11" s="27" t="s">
        <v>51</v>
      </c>
      <c r="G11" s="9" t="s">
        <v>52</v>
      </c>
      <c r="H11" s="29" t="s">
        <v>53</v>
      </c>
      <c r="I11" s="1"/>
      <c r="J11" s="41"/>
    </row>
    <row r="12" spans="1:10" ht="15.75" x14ac:dyDescent="0.25">
      <c r="A12" s="20" t="s">
        <v>90</v>
      </c>
      <c r="B12" s="12">
        <v>44519</v>
      </c>
      <c r="C12" s="4">
        <v>1633.8</v>
      </c>
      <c r="D12" s="4"/>
      <c r="E12" s="35"/>
      <c r="F12" s="39"/>
      <c r="G12" s="12"/>
      <c r="H12" s="4"/>
      <c r="I12" s="1"/>
      <c r="J12" s="41"/>
    </row>
    <row r="13" spans="1:10" ht="15.75" x14ac:dyDescent="0.25">
      <c r="A13" s="11"/>
      <c r="B13" s="12"/>
      <c r="C13" s="4"/>
      <c r="D13" s="4"/>
      <c r="E13" s="35"/>
      <c r="F13" s="1"/>
      <c r="G13" s="12"/>
      <c r="H13" s="4"/>
      <c r="I13" s="1"/>
    </row>
    <row r="14" spans="1:10" ht="16.5" thickBot="1" x14ac:dyDescent="0.3">
      <c r="A14" s="8" t="s">
        <v>54</v>
      </c>
      <c r="B14" s="12"/>
      <c r="C14" s="6">
        <f>SUM(C12:C13)</f>
        <v>1633.8</v>
      </c>
      <c r="D14" s="31"/>
      <c r="E14" s="37"/>
      <c r="F14" s="8" t="s">
        <v>54</v>
      </c>
      <c r="G14" s="12"/>
      <c r="H14" s="6">
        <f>SUM(H12:H13)</f>
        <v>0</v>
      </c>
      <c r="I14" s="1"/>
    </row>
    <row r="15" spans="1:10" ht="16.5" thickTop="1" x14ac:dyDescent="0.25">
      <c r="A15" s="11"/>
      <c r="B15" s="12"/>
      <c r="C15" s="4"/>
      <c r="D15" s="4"/>
      <c r="E15" s="35"/>
      <c r="F15" s="1"/>
      <c r="G15" s="12"/>
      <c r="H15" s="4"/>
      <c r="I15" s="1"/>
    </row>
    <row r="16" spans="1:10" ht="17.25" x14ac:dyDescent="0.35">
      <c r="A16" s="27" t="s">
        <v>55</v>
      </c>
      <c r="B16" s="9" t="s">
        <v>52</v>
      </c>
      <c r="C16" s="29" t="s">
        <v>53</v>
      </c>
      <c r="D16" s="29"/>
      <c r="E16" s="33"/>
      <c r="F16" s="27" t="s">
        <v>55</v>
      </c>
      <c r="G16" s="9" t="s">
        <v>52</v>
      </c>
      <c r="H16" s="29" t="s">
        <v>53</v>
      </c>
      <c r="I16" s="1"/>
    </row>
    <row r="17" spans="1:9" ht="15.75" x14ac:dyDescent="0.25">
      <c r="A17" s="1" t="s">
        <v>80</v>
      </c>
      <c r="B17" s="12">
        <v>44523</v>
      </c>
      <c r="C17" s="4">
        <v>159</v>
      </c>
      <c r="D17" s="4"/>
      <c r="E17" s="35"/>
      <c r="F17" s="1" t="s">
        <v>93</v>
      </c>
      <c r="G17" s="12">
        <v>44560</v>
      </c>
      <c r="H17" s="4">
        <v>1095</v>
      </c>
      <c r="I17" s="1" t="s">
        <v>184</v>
      </c>
    </row>
    <row r="18" spans="1:9" ht="15.75" x14ac:dyDescent="0.25">
      <c r="A18" s="1" t="s">
        <v>87</v>
      </c>
      <c r="B18" s="12">
        <v>44529</v>
      </c>
      <c r="C18" s="4">
        <v>315.85000000000002</v>
      </c>
      <c r="D18" s="4"/>
      <c r="E18" s="35"/>
      <c r="F18" s="39" t="s">
        <v>92</v>
      </c>
      <c r="G18" s="12">
        <v>44543</v>
      </c>
      <c r="H18" s="4">
        <v>79</v>
      </c>
      <c r="I18" s="1" t="s">
        <v>184</v>
      </c>
    </row>
    <row r="19" spans="1:9" ht="15.75" x14ac:dyDescent="0.25">
      <c r="A19" s="11"/>
      <c r="B19" s="12"/>
      <c r="C19" s="4"/>
      <c r="D19" s="4"/>
      <c r="E19" s="35"/>
      <c r="F19" s="1"/>
      <c r="G19" s="12"/>
      <c r="H19" s="4"/>
      <c r="I19" s="1"/>
    </row>
    <row r="20" spans="1:9" ht="16.5" thickBot="1" x14ac:dyDescent="0.3">
      <c r="A20" s="1" t="s">
        <v>57</v>
      </c>
      <c r="B20" s="12"/>
      <c r="C20" s="6">
        <f>SUM(C17:C19)</f>
        <v>474.85</v>
      </c>
      <c r="D20" s="31"/>
      <c r="E20" s="37"/>
      <c r="F20" s="1" t="s">
        <v>57</v>
      </c>
      <c r="G20" s="12"/>
      <c r="H20" s="6">
        <f>SUM(H17:H19)</f>
        <v>1174</v>
      </c>
      <c r="I20" s="1"/>
    </row>
    <row r="21" spans="1:9" ht="16.5" thickTop="1" x14ac:dyDescent="0.25">
      <c r="A21" s="11"/>
      <c r="B21" s="12"/>
      <c r="C21" s="4"/>
      <c r="D21" s="4"/>
      <c r="E21" s="35"/>
      <c r="F21" s="1"/>
      <c r="G21" s="12"/>
      <c r="H21" s="4"/>
      <c r="I21" s="1"/>
    </row>
    <row r="22" spans="1:9" ht="15.75" x14ac:dyDescent="0.25">
      <c r="A22" s="11"/>
      <c r="B22" s="12"/>
      <c r="C22" s="4"/>
      <c r="D22" s="4"/>
      <c r="E22" s="35"/>
      <c r="F22" s="1"/>
      <c r="G22" s="12"/>
      <c r="H22" s="4"/>
      <c r="I22" s="1"/>
    </row>
    <row r="23" spans="1:9" ht="15.75" x14ac:dyDescent="0.25">
      <c r="A23" s="11"/>
      <c r="B23" s="12"/>
      <c r="C23" s="4"/>
      <c r="D23" s="4"/>
      <c r="E23" s="35"/>
      <c r="F23" s="1"/>
      <c r="G23" s="12"/>
      <c r="H23" s="4"/>
      <c r="I23" s="1"/>
    </row>
    <row r="24" spans="1:9" ht="15.75" x14ac:dyDescent="0.25">
      <c r="A24" s="11"/>
      <c r="B24" s="25"/>
      <c r="C24" s="4"/>
      <c r="D24" s="4"/>
      <c r="E24" s="35"/>
      <c r="F24" s="1"/>
      <c r="G24" s="25"/>
      <c r="H24" s="4"/>
      <c r="I24" s="1"/>
    </row>
    <row r="25" spans="1:9" ht="15.75" x14ac:dyDescent="0.25">
      <c r="A25" s="11"/>
      <c r="B25" s="25"/>
      <c r="C25" s="4"/>
      <c r="D25" s="4"/>
      <c r="E25" s="35"/>
      <c r="F25" s="1"/>
      <c r="G25" s="25"/>
      <c r="H25" s="4"/>
      <c r="I25" s="1"/>
    </row>
    <row r="26" spans="1:9" ht="15.75" x14ac:dyDescent="0.25">
      <c r="A26" s="11"/>
      <c r="B26" s="25"/>
      <c r="C26" s="4"/>
      <c r="D26" s="4"/>
      <c r="E26" s="35"/>
      <c r="F26" s="1"/>
      <c r="G26" s="25"/>
      <c r="H26" s="4"/>
      <c r="I26" s="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/>
  </sheetViews>
  <sheetFormatPr defaultRowHeight="15" x14ac:dyDescent="0.25"/>
  <cols>
    <col min="1" max="1" width="30.7109375" bestFit="1" customWidth="1"/>
    <col min="2" max="2" width="12.7109375" bestFit="1" customWidth="1"/>
    <col min="3" max="3" width="14.28515625" bestFit="1" customWidth="1"/>
    <col min="6" max="6" width="24.7109375" bestFit="1" customWidth="1"/>
    <col min="7" max="7" width="8.140625" bestFit="1" customWidth="1"/>
    <col min="8" max="8" width="12.85546875" bestFit="1" customWidth="1"/>
  </cols>
  <sheetData>
    <row r="1" spans="1:8" ht="31.5" x14ac:dyDescent="0.25">
      <c r="A1" s="23" t="s">
        <v>47</v>
      </c>
      <c r="B1" s="1"/>
      <c r="C1" s="2">
        <v>2022</v>
      </c>
      <c r="D1" s="1"/>
      <c r="E1" s="32"/>
      <c r="F1" s="93" t="s">
        <v>48</v>
      </c>
      <c r="G1" s="1"/>
      <c r="H1" s="2">
        <v>2022</v>
      </c>
    </row>
    <row r="2" spans="1:8" ht="17.25" x14ac:dyDescent="0.35">
      <c r="A2" s="11"/>
      <c r="B2" s="28"/>
      <c r="C2" s="29" t="s">
        <v>94</v>
      </c>
      <c r="D2" s="29"/>
      <c r="E2" s="33"/>
      <c r="F2" s="1"/>
      <c r="G2" s="28"/>
      <c r="H2" s="29" t="s">
        <v>94</v>
      </c>
    </row>
    <row r="3" spans="1:8" ht="15.75" x14ac:dyDescent="0.25">
      <c r="A3" s="8" t="s">
        <v>49</v>
      </c>
      <c r="B3" s="42">
        <v>44546</v>
      </c>
      <c r="C3" s="30">
        <f>Dec!C9</f>
        <v>26161.23</v>
      </c>
      <c r="D3" s="30"/>
      <c r="E3" s="34"/>
      <c r="F3" s="8" t="s">
        <v>49</v>
      </c>
      <c r="G3" s="9">
        <v>44562</v>
      </c>
      <c r="H3" s="30">
        <f>Dec!H9</f>
        <v>6173.6899999999987</v>
      </c>
    </row>
    <row r="4" spans="1:8" ht="15.75" x14ac:dyDescent="0.25">
      <c r="A4" s="8"/>
      <c r="B4" s="9"/>
      <c r="C4" s="4"/>
      <c r="D4" s="4"/>
      <c r="E4" s="35"/>
      <c r="F4" s="8"/>
      <c r="G4" s="9"/>
      <c r="H4" s="4"/>
    </row>
    <row r="5" spans="1:8" ht="15.75" x14ac:dyDescent="0.25">
      <c r="A5" s="94" t="s">
        <v>161</v>
      </c>
      <c r="B5" s="9"/>
      <c r="C5" s="4">
        <f>C14</f>
        <v>1619.1</v>
      </c>
      <c r="D5" s="4"/>
      <c r="E5" s="35"/>
      <c r="F5" s="94" t="s">
        <v>161</v>
      </c>
      <c r="G5" s="9"/>
      <c r="H5" s="4">
        <f>H14</f>
        <v>0</v>
      </c>
    </row>
    <row r="6" spans="1:8" ht="15.75" x14ac:dyDescent="0.25">
      <c r="A6" s="8"/>
      <c r="B6" s="9"/>
      <c r="C6" s="4"/>
      <c r="D6" s="4"/>
      <c r="E6" s="35"/>
      <c r="F6" s="8"/>
      <c r="G6" s="9"/>
      <c r="H6" s="4"/>
    </row>
    <row r="7" spans="1:8" ht="15.75" x14ac:dyDescent="0.25">
      <c r="A7" s="94" t="s">
        <v>162</v>
      </c>
      <c r="B7" s="1"/>
      <c r="C7" s="16">
        <f>C20</f>
        <v>474.71</v>
      </c>
      <c r="D7" s="16"/>
      <c r="E7" s="36"/>
      <c r="F7" s="94" t="s">
        <v>162</v>
      </c>
      <c r="G7" s="1"/>
      <c r="H7" s="16">
        <f>H20</f>
        <v>330</v>
      </c>
    </row>
    <row r="8" spans="1:8" ht="15.75" x14ac:dyDescent="0.25">
      <c r="A8" s="8"/>
      <c r="B8" s="9"/>
      <c r="C8" s="4"/>
      <c r="D8" s="4"/>
      <c r="E8" s="35"/>
      <c r="F8" s="8"/>
      <c r="G8" s="9"/>
      <c r="H8" s="4"/>
    </row>
    <row r="9" spans="1:8" ht="16.5" thickBot="1" x14ac:dyDescent="0.3">
      <c r="A9" s="8" t="s">
        <v>50</v>
      </c>
      <c r="B9" s="9">
        <v>44582</v>
      </c>
      <c r="C9" s="51">
        <f>C3+C5-C7</f>
        <v>27305.62</v>
      </c>
      <c r="D9" s="31"/>
      <c r="E9" s="37"/>
      <c r="F9" s="8" t="s">
        <v>50</v>
      </c>
      <c r="G9" s="9">
        <v>44581</v>
      </c>
      <c r="H9" s="51">
        <f>H3+H5-H7</f>
        <v>5843.6899999999987</v>
      </c>
    </row>
    <row r="10" spans="1:8" ht="16.5" thickTop="1" x14ac:dyDescent="0.25">
      <c r="A10" s="8"/>
      <c r="B10" s="9"/>
      <c r="C10" s="4"/>
      <c r="D10" s="4"/>
      <c r="E10" s="35"/>
      <c r="F10" s="8"/>
      <c r="G10" s="9"/>
      <c r="H10" s="4"/>
    </row>
    <row r="11" spans="1:8" ht="17.25" x14ac:dyDescent="0.35">
      <c r="A11" s="27" t="s">
        <v>51</v>
      </c>
      <c r="B11" s="9" t="s">
        <v>52</v>
      </c>
      <c r="C11" s="29" t="s">
        <v>53</v>
      </c>
      <c r="D11" s="29"/>
      <c r="E11" s="33"/>
      <c r="F11" s="27" t="s">
        <v>51</v>
      </c>
      <c r="G11" s="9" t="s">
        <v>52</v>
      </c>
      <c r="H11" s="29" t="s">
        <v>53</v>
      </c>
    </row>
    <row r="12" spans="1:8" ht="15.75" x14ac:dyDescent="0.25">
      <c r="A12" s="20" t="s">
        <v>13</v>
      </c>
      <c r="B12" s="43">
        <v>44550</v>
      </c>
      <c r="C12" s="4">
        <v>1619.1</v>
      </c>
      <c r="D12" s="4"/>
      <c r="E12" s="35"/>
      <c r="F12" s="39"/>
      <c r="G12" s="12"/>
      <c r="H12" s="4">
        <v>0</v>
      </c>
    </row>
    <row r="13" spans="1:8" ht="15.75" x14ac:dyDescent="0.25">
      <c r="A13" s="11"/>
      <c r="B13" s="12"/>
      <c r="C13" s="4"/>
      <c r="D13" s="4"/>
      <c r="E13" s="35"/>
      <c r="F13" s="1"/>
      <c r="G13" s="12"/>
      <c r="H13" s="4"/>
    </row>
    <row r="14" spans="1:8" ht="16.5" thickBot="1" x14ac:dyDescent="0.3">
      <c r="A14" s="8" t="s">
        <v>54</v>
      </c>
      <c r="B14" s="12"/>
      <c r="C14" s="6">
        <f>SUM(C12:C13)</f>
        <v>1619.1</v>
      </c>
      <c r="D14" s="31"/>
      <c r="E14" s="37"/>
      <c r="F14" s="8" t="s">
        <v>54</v>
      </c>
      <c r="G14" s="12"/>
      <c r="H14" s="6">
        <f>SUM(H12:H13)</f>
        <v>0</v>
      </c>
    </row>
    <row r="15" spans="1:8" ht="16.5" thickTop="1" x14ac:dyDescent="0.25">
      <c r="A15" s="11"/>
      <c r="B15" s="12"/>
      <c r="C15" s="4"/>
      <c r="D15" s="4"/>
      <c r="E15" s="35"/>
      <c r="F15" s="1"/>
      <c r="G15" s="12"/>
      <c r="H15" s="4"/>
    </row>
    <row r="16" spans="1:8" ht="17.25" x14ac:dyDescent="0.35">
      <c r="A16" s="27" t="s">
        <v>55</v>
      </c>
      <c r="B16" s="9" t="s">
        <v>52</v>
      </c>
      <c r="C16" s="29" t="s">
        <v>53</v>
      </c>
      <c r="D16" s="29"/>
      <c r="E16" s="33"/>
      <c r="F16" s="27" t="s">
        <v>55</v>
      </c>
      <c r="G16" s="9" t="s">
        <v>52</v>
      </c>
      <c r="H16" s="29" t="s">
        <v>53</v>
      </c>
    </row>
    <row r="17" spans="1:8" ht="15.75" x14ac:dyDescent="0.25">
      <c r="A17" s="11" t="s">
        <v>95</v>
      </c>
      <c r="B17" s="43">
        <v>44554</v>
      </c>
      <c r="C17" s="4">
        <v>159</v>
      </c>
      <c r="D17" s="4"/>
      <c r="E17" s="35"/>
      <c r="F17" s="89" t="s">
        <v>187</v>
      </c>
      <c r="G17" s="12">
        <v>44580</v>
      </c>
      <c r="H17" s="4">
        <v>330</v>
      </c>
    </row>
    <row r="18" spans="1:8" ht="15.75" x14ac:dyDescent="0.25">
      <c r="A18" s="11" t="s">
        <v>72</v>
      </c>
      <c r="B18" s="44">
        <v>44561</v>
      </c>
      <c r="C18" s="4">
        <v>315.70999999999998</v>
      </c>
      <c r="D18" s="4"/>
      <c r="E18" s="35"/>
      <c r="F18" s="39"/>
      <c r="G18" s="12"/>
      <c r="H18" s="4"/>
    </row>
    <row r="19" spans="1:8" ht="15.75" x14ac:dyDescent="0.25">
      <c r="A19" s="11"/>
      <c r="B19" s="12"/>
      <c r="C19" s="4"/>
      <c r="D19" s="4"/>
      <c r="E19" s="35"/>
      <c r="F19" s="1"/>
      <c r="G19" s="12"/>
      <c r="H19" s="4"/>
    </row>
    <row r="20" spans="1:8" ht="16.5" thickBot="1" x14ac:dyDescent="0.3">
      <c r="A20" s="1" t="s">
        <v>57</v>
      </c>
      <c r="B20" s="12"/>
      <c r="C20" s="6">
        <f>SUM(C17:C19)</f>
        <v>474.71</v>
      </c>
      <c r="D20" s="31"/>
      <c r="E20" s="37"/>
      <c r="F20" s="1" t="s">
        <v>57</v>
      </c>
      <c r="G20" s="12"/>
      <c r="H20" s="6">
        <f>SUM(H17:H19)</f>
        <v>330</v>
      </c>
    </row>
    <row r="21" spans="1:8" ht="15.75" thickTop="1" x14ac:dyDescent="0.25"/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/>
  </sheetViews>
  <sheetFormatPr defaultRowHeight="15" x14ac:dyDescent="0.25"/>
  <cols>
    <col min="1" max="1" width="30.7109375" bestFit="1" customWidth="1"/>
    <col min="2" max="2" width="8.5703125" bestFit="1" customWidth="1"/>
    <col min="3" max="3" width="14.28515625" bestFit="1" customWidth="1"/>
    <col min="6" max="6" width="24.7109375" bestFit="1" customWidth="1"/>
    <col min="7" max="7" width="8.5703125" bestFit="1" customWidth="1"/>
    <col min="8" max="8" width="12.85546875" bestFit="1" customWidth="1"/>
  </cols>
  <sheetData>
    <row r="1" spans="1:8" ht="31.5" x14ac:dyDescent="0.25">
      <c r="A1" s="23" t="s">
        <v>47</v>
      </c>
      <c r="B1" s="1"/>
      <c r="C1" s="2">
        <v>2022</v>
      </c>
      <c r="D1" s="1"/>
      <c r="E1" s="32"/>
      <c r="F1" s="93" t="s">
        <v>48</v>
      </c>
      <c r="G1" s="1"/>
      <c r="H1" s="2">
        <v>2022</v>
      </c>
    </row>
    <row r="2" spans="1:8" ht="17.25" x14ac:dyDescent="0.35">
      <c r="A2" s="11"/>
      <c r="B2" s="28"/>
      <c r="C2" s="29" t="s">
        <v>96</v>
      </c>
      <c r="D2" s="29"/>
      <c r="E2" s="33"/>
      <c r="F2" s="1"/>
      <c r="G2" s="28"/>
      <c r="H2" s="29" t="s">
        <v>96</v>
      </c>
    </row>
    <row r="3" spans="1:8" ht="15.75" x14ac:dyDescent="0.25">
      <c r="A3" s="8" t="s">
        <v>49</v>
      </c>
      <c r="B3" s="9">
        <v>44582</v>
      </c>
      <c r="C3" s="30">
        <f>Jan!C9</f>
        <v>27305.62</v>
      </c>
      <c r="D3" s="30"/>
      <c r="E3" s="34"/>
      <c r="F3" s="8" t="s">
        <v>49</v>
      </c>
      <c r="G3" s="9">
        <v>44593</v>
      </c>
      <c r="H3" s="30">
        <f>Jan!H9</f>
        <v>5843.6899999999987</v>
      </c>
    </row>
    <row r="4" spans="1:8" ht="15.75" x14ac:dyDescent="0.25">
      <c r="A4" s="8"/>
      <c r="B4" s="9"/>
      <c r="C4" s="40"/>
      <c r="D4" s="4"/>
      <c r="E4" s="35"/>
      <c r="F4" s="8"/>
      <c r="G4" s="9"/>
      <c r="H4" s="45"/>
    </row>
    <row r="5" spans="1:8" ht="15.75" x14ac:dyDescent="0.25">
      <c r="A5" s="94" t="s">
        <v>161</v>
      </c>
      <c r="B5" s="9"/>
      <c r="C5" s="4">
        <f>C14</f>
        <v>1641.8</v>
      </c>
      <c r="D5" s="4"/>
      <c r="E5" s="35"/>
      <c r="F5" s="94" t="s">
        <v>161</v>
      </c>
      <c r="G5" s="9"/>
      <c r="H5" s="4">
        <f>H14</f>
        <v>0</v>
      </c>
    </row>
    <row r="6" spans="1:8" ht="15.75" x14ac:dyDescent="0.25">
      <c r="A6" s="8"/>
      <c r="B6" s="9"/>
      <c r="C6" s="4"/>
      <c r="D6" s="4"/>
      <c r="E6" s="35"/>
      <c r="F6" s="8"/>
      <c r="G6" s="9"/>
      <c r="H6" s="4"/>
    </row>
    <row r="7" spans="1:8" ht="15.75" x14ac:dyDescent="0.25">
      <c r="A7" s="94" t="s">
        <v>162</v>
      </c>
      <c r="C7" s="16">
        <f>C21</f>
        <v>1838.33</v>
      </c>
      <c r="D7" s="16"/>
      <c r="E7" s="36"/>
      <c r="F7" s="94" t="s">
        <v>162</v>
      </c>
      <c r="H7" s="16">
        <f>H21</f>
        <v>1343.18</v>
      </c>
    </row>
    <row r="8" spans="1:8" ht="15.75" x14ac:dyDescent="0.25">
      <c r="A8" s="8"/>
      <c r="B8" s="9"/>
      <c r="C8" s="4"/>
      <c r="D8" s="4"/>
      <c r="E8" s="35"/>
      <c r="F8" s="8"/>
      <c r="G8" s="9"/>
      <c r="H8" s="4"/>
    </row>
    <row r="9" spans="1:8" ht="16.5" thickBot="1" x14ac:dyDescent="0.3">
      <c r="A9" s="8" t="s">
        <v>50</v>
      </c>
      <c r="B9" s="9">
        <v>44593</v>
      </c>
      <c r="C9" s="51">
        <f>C3+C5-C7</f>
        <v>27109.089999999997</v>
      </c>
      <c r="D9" s="31"/>
      <c r="E9" s="37"/>
      <c r="F9" s="8" t="s">
        <v>50</v>
      </c>
      <c r="G9" s="9">
        <v>44620</v>
      </c>
      <c r="H9" s="51">
        <f>H3+H5-H7</f>
        <v>4500.5099999999984</v>
      </c>
    </row>
    <row r="10" spans="1:8" ht="16.5" thickTop="1" x14ac:dyDescent="0.25">
      <c r="A10" s="8"/>
      <c r="B10" s="9"/>
      <c r="C10" s="4"/>
      <c r="D10" s="4"/>
      <c r="E10" s="35"/>
      <c r="F10" s="8"/>
      <c r="G10" s="9"/>
      <c r="H10" s="4"/>
    </row>
    <row r="11" spans="1:8" ht="17.25" x14ac:dyDescent="0.35">
      <c r="A11" s="27" t="s">
        <v>51</v>
      </c>
      <c r="B11" s="9" t="s">
        <v>52</v>
      </c>
      <c r="C11" s="29" t="s">
        <v>53</v>
      </c>
      <c r="D11" s="29"/>
      <c r="E11" s="33"/>
      <c r="F11" s="27" t="s">
        <v>51</v>
      </c>
      <c r="G11" s="9" t="s">
        <v>52</v>
      </c>
      <c r="H11" s="29" t="s">
        <v>53</v>
      </c>
    </row>
    <row r="12" spans="1:8" ht="15.75" x14ac:dyDescent="0.25">
      <c r="A12" s="20" t="s">
        <v>13</v>
      </c>
      <c r="B12" s="12">
        <v>44582</v>
      </c>
      <c r="C12" s="4">
        <v>1641.8</v>
      </c>
      <c r="D12" s="4"/>
      <c r="E12" s="35"/>
      <c r="F12" s="39"/>
      <c r="G12" s="12"/>
      <c r="H12" s="4">
        <v>0</v>
      </c>
    </row>
    <row r="13" spans="1:8" ht="15.75" x14ac:dyDescent="0.25">
      <c r="A13" s="11"/>
      <c r="B13" s="12"/>
      <c r="C13" s="4"/>
      <c r="D13" s="4"/>
      <c r="E13" s="35"/>
      <c r="F13" s="1"/>
      <c r="G13" s="12"/>
      <c r="H13" s="4"/>
    </row>
    <row r="14" spans="1:8" ht="16.5" thickBot="1" x14ac:dyDescent="0.3">
      <c r="A14" s="8" t="s">
        <v>54</v>
      </c>
      <c r="B14" s="12"/>
      <c r="C14" s="6">
        <f>SUM(C12:C13)</f>
        <v>1641.8</v>
      </c>
      <c r="D14" s="31"/>
      <c r="E14" s="37"/>
      <c r="F14" s="8" t="s">
        <v>54</v>
      </c>
      <c r="G14" s="12"/>
      <c r="H14" s="6">
        <f>SUM(H12:H13)</f>
        <v>0</v>
      </c>
    </row>
    <row r="15" spans="1:8" ht="16.5" thickTop="1" x14ac:dyDescent="0.25">
      <c r="A15" s="11"/>
      <c r="B15" s="12"/>
      <c r="C15" s="4"/>
      <c r="D15" s="4"/>
      <c r="E15" s="35"/>
      <c r="F15" s="1"/>
      <c r="G15" s="12"/>
      <c r="H15" s="4"/>
    </row>
    <row r="16" spans="1:8" ht="17.25" x14ac:dyDescent="0.35">
      <c r="A16" s="27" t="s">
        <v>55</v>
      </c>
      <c r="B16" s="9" t="s">
        <v>52</v>
      </c>
      <c r="C16" s="29" t="s">
        <v>53</v>
      </c>
      <c r="D16" s="29"/>
      <c r="E16" s="33"/>
      <c r="F16" s="27" t="s">
        <v>55</v>
      </c>
      <c r="G16" s="9" t="s">
        <v>52</v>
      </c>
      <c r="H16" s="29" t="s">
        <v>53</v>
      </c>
    </row>
    <row r="17" spans="1:8" ht="15.75" x14ac:dyDescent="0.25">
      <c r="A17" s="1" t="s">
        <v>97</v>
      </c>
      <c r="B17" s="12">
        <v>44586</v>
      </c>
      <c r="C17" s="4">
        <v>159</v>
      </c>
      <c r="D17" s="4"/>
      <c r="E17" s="35"/>
      <c r="F17" s="89" t="s">
        <v>188</v>
      </c>
      <c r="G17" s="12">
        <v>44608</v>
      </c>
      <c r="H17" s="4">
        <v>1343.18</v>
      </c>
    </row>
    <row r="18" spans="1:8" ht="15.75" x14ac:dyDescent="0.25">
      <c r="A18" s="1" t="s">
        <v>72</v>
      </c>
      <c r="B18" s="12">
        <v>44589</v>
      </c>
      <c r="C18" s="4">
        <v>315.33</v>
      </c>
      <c r="D18" s="4"/>
      <c r="E18" s="35"/>
      <c r="F18" s="1"/>
      <c r="G18" s="12"/>
      <c r="H18" s="4"/>
    </row>
    <row r="19" spans="1:8" ht="15.75" x14ac:dyDescent="0.25">
      <c r="A19" s="1" t="s">
        <v>99</v>
      </c>
      <c r="B19" s="12">
        <v>44606</v>
      </c>
      <c r="C19" s="4">
        <v>1364</v>
      </c>
      <c r="D19" s="4"/>
      <c r="E19" s="35"/>
      <c r="F19" s="1"/>
      <c r="G19" s="12"/>
      <c r="H19" s="4"/>
    </row>
    <row r="20" spans="1:8" ht="15.75" x14ac:dyDescent="0.25">
      <c r="A20" s="11"/>
      <c r="B20" s="12"/>
      <c r="C20" s="4"/>
      <c r="D20" s="4"/>
      <c r="E20" s="35"/>
      <c r="F20" s="1"/>
      <c r="G20" s="12"/>
      <c r="H20" s="4"/>
    </row>
    <row r="21" spans="1:8" ht="16.5" thickBot="1" x14ac:dyDescent="0.3">
      <c r="A21" s="1" t="s">
        <v>57</v>
      </c>
      <c r="B21" s="12"/>
      <c r="C21" s="6">
        <f>SUM(C17:C20)</f>
        <v>1838.33</v>
      </c>
      <c r="D21" s="31"/>
      <c r="E21" s="37"/>
      <c r="F21" s="1" t="s">
        <v>57</v>
      </c>
      <c r="G21" s="12"/>
      <c r="H21" s="6">
        <f>SUM(H17:H20)</f>
        <v>1343.18</v>
      </c>
    </row>
    <row r="22" spans="1:8" ht="15.75" thickTop="1" x14ac:dyDescent="0.25"/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/>
  </sheetViews>
  <sheetFormatPr defaultColWidth="9.28515625" defaultRowHeight="15" x14ac:dyDescent="0.25"/>
  <cols>
    <col min="1" max="1" width="30.7109375" bestFit="1" customWidth="1"/>
    <col min="2" max="2" width="8.5703125" bestFit="1" customWidth="1"/>
    <col min="3" max="3" width="14.28515625" bestFit="1" customWidth="1"/>
    <col min="6" max="6" width="24.7109375" bestFit="1" customWidth="1"/>
    <col min="7" max="7" width="8.42578125" bestFit="1" customWidth="1"/>
    <col min="8" max="8" width="12.85546875" bestFit="1" customWidth="1"/>
  </cols>
  <sheetData>
    <row r="1" spans="1:8" ht="31.5" x14ac:dyDescent="0.25">
      <c r="A1" s="23" t="s">
        <v>47</v>
      </c>
      <c r="B1" s="1"/>
      <c r="C1" s="2">
        <v>2022</v>
      </c>
      <c r="D1" s="1"/>
      <c r="E1" s="32"/>
      <c r="F1" s="93" t="s">
        <v>48</v>
      </c>
      <c r="G1" s="1"/>
      <c r="H1" s="2">
        <v>2022</v>
      </c>
    </row>
    <row r="2" spans="1:8" ht="17.25" x14ac:dyDescent="0.35">
      <c r="A2" s="11"/>
      <c r="B2" s="28"/>
      <c r="C2" s="29" t="s">
        <v>98</v>
      </c>
      <c r="D2" s="29"/>
      <c r="E2" s="33"/>
      <c r="F2" s="1"/>
      <c r="G2" s="28"/>
      <c r="H2" s="29" t="s">
        <v>98</v>
      </c>
    </row>
    <row r="3" spans="1:8" ht="15.75" x14ac:dyDescent="0.25">
      <c r="A3" s="8" t="s">
        <v>49</v>
      </c>
      <c r="B3" s="9">
        <v>44610</v>
      </c>
      <c r="C3" s="30">
        <f>Feb!C9</f>
        <v>27109.089999999997</v>
      </c>
      <c r="D3" s="30"/>
      <c r="E3" s="34"/>
      <c r="F3" s="8" t="s">
        <v>49</v>
      </c>
      <c r="G3" s="9">
        <v>44621</v>
      </c>
      <c r="H3" s="30">
        <f>Feb!H9</f>
        <v>4500.5099999999984</v>
      </c>
    </row>
    <row r="4" spans="1:8" ht="15.75" x14ac:dyDescent="0.25">
      <c r="A4" s="8"/>
      <c r="B4" s="9"/>
      <c r="C4" s="40"/>
      <c r="D4" s="4"/>
      <c r="E4" s="35"/>
      <c r="F4" s="8"/>
      <c r="G4" s="9"/>
      <c r="H4" s="40"/>
    </row>
    <row r="5" spans="1:8" ht="15.75" x14ac:dyDescent="0.25">
      <c r="A5" s="94" t="s">
        <v>161</v>
      </c>
      <c r="B5" s="9"/>
      <c r="C5" s="4">
        <f>C15</f>
        <v>1651.25</v>
      </c>
      <c r="D5" s="4"/>
      <c r="E5" s="35"/>
      <c r="F5" s="94" t="s">
        <v>161</v>
      </c>
      <c r="G5" s="9"/>
      <c r="H5" s="4">
        <f>H15</f>
        <v>953</v>
      </c>
    </row>
    <row r="6" spans="1:8" ht="15.75" x14ac:dyDescent="0.25">
      <c r="A6" s="8"/>
      <c r="B6" s="9"/>
      <c r="C6" s="4"/>
      <c r="D6" s="4"/>
      <c r="E6" s="35"/>
      <c r="F6" s="8"/>
      <c r="G6" s="9"/>
      <c r="H6" s="4"/>
    </row>
    <row r="7" spans="1:8" ht="15.75" x14ac:dyDescent="0.25">
      <c r="A7" s="94" t="s">
        <v>162</v>
      </c>
      <c r="C7" s="16">
        <f>C22</f>
        <v>1157.45</v>
      </c>
      <c r="D7" s="16"/>
      <c r="E7" s="36"/>
      <c r="F7" s="94" t="s">
        <v>162</v>
      </c>
      <c r="G7" s="9"/>
      <c r="H7" s="16">
        <f>H22</f>
        <v>0</v>
      </c>
    </row>
    <row r="8" spans="1:8" ht="15.75" x14ac:dyDescent="0.25">
      <c r="A8" s="8"/>
      <c r="B8" s="9"/>
      <c r="C8" s="4"/>
      <c r="D8" s="4"/>
      <c r="E8" s="35"/>
      <c r="F8" s="8"/>
      <c r="G8" s="9"/>
      <c r="H8" s="4"/>
    </row>
    <row r="9" spans="1:8" ht="16.5" thickBot="1" x14ac:dyDescent="0.3">
      <c r="A9" s="8" t="s">
        <v>50</v>
      </c>
      <c r="B9" s="9">
        <v>44637</v>
      </c>
      <c r="C9" s="51">
        <f>C3+C5-C7</f>
        <v>27602.889999999996</v>
      </c>
      <c r="D9" s="31"/>
      <c r="E9" s="37"/>
      <c r="F9" s="8" t="s">
        <v>50</v>
      </c>
      <c r="G9" s="9">
        <v>44649</v>
      </c>
      <c r="H9" s="51">
        <f>H3+H5-H7</f>
        <v>5453.5099999999984</v>
      </c>
    </row>
    <row r="10" spans="1:8" ht="16.5" thickTop="1" x14ac:dyDescent="0.25">
      <c r="A10" s="8"/>
      <c r="B10" s="9"/>
      <c r="C10" s="4"/>
      <c r="D10" s="4"/>
      <c r="E10" s="35"/>
      <c r="F10" s="8"/>
      <c r="G10" s="9"/>
      <c r="H10" s="4"/>
    </row>
    <row r="11" spans="1:8" ht="17.25" x14ac:dyDescent="0.35">
      <c r="A11" s="27" t="s">
        <v>51</v>
      </c>
      <c r="B11" s="9" t="s">
        <v>52</v>
      </c>
      <c r="C11" s="29" t="s">
        <v>53</v>
      </c>
      <c r="D11" s="29"/>
      <c r="E11" s="33"/>
      <c r="F11" s="27" t="s">
        <v>51</v>
      </c>
      <c r="G11" s="9" t="s">
        <v>52</v>
      </c>
      <c r="H11" s="29" t="s">
        <v>53</v>
      </c>
    </row>
    <row r="12" spans="1:8" ht="15.75" x14ac:dyDescent="0.25">
      <c r="A12" s="20" t="s">
        <v>13</v>
      </c>
      <c r="B12" s="12">
        <v>44610</v>
      </c>
      <c r="C12" s="4">
        <v>1651.25</v>
      </c>
      <c r="D12" s="4"/>
      <c r="E12" s="35"/>
      <c r="F12" s="39" t="s">
        <v>84</v>
      </c>
      <c r="G12" s="12">
        <v>44623</v>
      </c>
      <c r="H12" s="4">
        <v>729</v>
      </c>
    </row>
    <row r="13" spans="1:8" ht="15.75" x14ac:dyDescent="0.25">
      <c r="A13" s="20"/>
      <c r="B13" s="12"/>
      <c r="C13" s="4"/>
      <c r="D13" s="4"/>
      <c r="E13" s="35"/>
      <c r="F13" s="39" t="s">
        <v>84</v>
      </c>
      <c r="G13" s="12">
        <v>44623</v>
      </c>
      <c r="H13" s="4">
        <v>224</v>
      </c>
    </row>
    <row r="14" spans="1:8" ht="15.75" x14ac:dyDescent="0.25">
      <c r="A14" s="11"/>
      <c r="B14" s="12"/>
      <c r="C14" s="4"/>
      <c r="D14" s="4"/>
      <c r="E14" s="35"/>
      <c r="F14" s="1"/>
      <c r="G14" s="12"/>
      <c r="H14" s="4"/>
    </row>
    <row r="15" spans="1:8" ht="16.5" thickBot="1" x14ac:dyDescent="0.3">
      <c r="A15" s="8" t="s">
        <v>54</v>
      </c>
      <c r="B15" s="12"/>
      <c r="C15" s="6">
        <f>SUM(C12:C14)</f>
        <v>1651.25</v>
      </c>
      <c r="D15" s="31"/>
      <c r="E15" s="37"/>
      <c r="F15" s="8" t="s">
        <v>54</v>
      </c>
      <c r="G15" s="12"/>
      <c r="H15" s="6">
        <f>SUM(H12:H14)</f>
        <v>953</v>
      </c>
    </row>
    <row r="16" spans="1:8" ht="16.5" thickTop="1" x14ac:dyDescent="0.25">
      <c r="A16" s="11"/>
      <c r="B16" s="12"/>
      <c r="C16" s="4"/>
      <c r="D16" s="4"/>
      <c r="E16" s="35"/>
      <c r="F16" s="1"/>
      <c r="G16" s="12"/>
      <c r="H16" s="4"/>
    </row>
    <row r="17" spans="1:8" ht="17.25" x14ac:dyDescent="0.35">
      <c r="A17" s="27" t="s">
        <v>55</v>
      </c>
      <c r="B17" s="9" t="s">
        <v>52</v>
      </c>
      <c r="C17" s="29" t="s">
        <v>53</v>
      </c>
      <c r="D17" s="29"/>
      <c r="E17" s="33"/>
      <c r="F17" s="27" t="s">
        <v>55</v>
      </c>
      <c r="G17" s="9" t="s">
        <v>52</v>
      </c>
      <c r="H17" s="29" t="s">
        <v>53</v>
      </c>
    </row>
    <row r="18" spans="1:8" ht="15.75" x14ac:dyDescent="0.25">
      <c r="A18" s="1" t="s">
        <v>97</v>
      </c>
      <c r="B18" s="12">
        <v>44614</v>
      </c>
      <c r="C18" s="4">
        <v>159</v>
      </c>
      <c r="D18" s="4"/>
      <c r="E18" s="35"/>
      <c r="F18" s="1"/>
      <c r="G18" s="12"/>
      <c r="H18" s="4">
        <v>0</v>
      </c>
    </row>
    <row r="19" spans="1:8" ht="15.75" x14ac:dyDescent="0.25">
      <c r="A19" s="1" t="s">
        <v>99</v>
      </c>
      <c r="B19" s="12">
        <v>44616</v>
      </c>
      <c r="C19" s="4">
        <v>682</v>
      </c>
      <c r="D19" s="4"/>
      <c r="E19" s="35"/>
      <c r="F19" s="1"/>
      <c r="G19" s="12"/>
      <c r="H19" s="4"/>
    </row>
    <row r="20" spans="1:8" ht="15.75" x14ac:dyDescent="0.25">
      <c r="A20" s="1" t="s">
        <v>72</v>
      </c>
      <c r="B20" s="12">
        <v>44618</v>
      </c>
      <c r="C20" s="4">
        <v>316.45</v>
      </c>
      <c r="D20" s="4"/>
      <c r="E20" s="35"/>
      <c r="F20" s="1"/>
      <c r="G20" s="12"/>
      <c r="H20" s="4"/>
    </row>
    <row r="21" spans="1:8" ht="15.75" x14ac:dyDescent="0.25">
      <c r="A21" s="11"/>
      <c r="B21" s="12"/>
      <c r="C21" s="4"/>
      <c r="D21" s="4"/>
      <c r="E21" s="35"/>
      <c r="F21" s="1"/>
      <c r="G21" s="12"/>
      <c r="H21" s="4"/>
    </row>
    <row r="22" spans="1:8" ht="16.5" thickBot="1" x14ac:dyDescent="0.3">
      <c r="A22" s="1" t="s">
        <v>57</v>
      </c>
      <c r="B22" s="12"/>
      <c r="C22" s="6">
        <f>SUM(C18:C21)</f>
        <v>1157.45</v>
      </c>
      <c r="D22" s="31"/>
      <c r="E22" s="37"/>
      <c r="F22" s="1" t="s">
        <v>57</v>
      </c>
      <c r="G22" s="12"/>
      <c r="H22" s="6">
        <f>SUM(H18:H21)</f>
        <v>0</v>
      </c>
    </row>
    <row r="23" spans="1:8" ht="15.75" thickTop="1" x14ac:dyDescent="0.25"/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/>
  </sheetViews>
  <sheetFormatPr defaultRowHeight="15" x14ac:dyDescent="0.25"/>
  <cols>
    <col min="1" max="1" width="31.140625" bestFit="1" customWidth="1"/>
    <col min="2" max="2" width="8.42578125" bestFit="1" customWidth="1"/>
    <col min="3" max="3" width="14.28515625" bestFit="1" customWidth="1"/>
    <col min="6" max="6" width="24.7109375" bestFit="1" customWidth="1"/>
    <col min="7" max="7" width="8.140625" bestFit="1" customWidth="1"/>
    <col min="8" max="8" width="12.85546875" bestFit="1" customWidth="1"/>
    <col min="11" max="11" width="14.5703125" bestFit="1" customWidth="1"/>
  </cols>
  <sheetData>
    <row r="1" spans="1:12" ht="31.5" x14ac:dyDescent="0.25">
      <c r="A1" s="23" t="s">
        <v>47</v>
      </c>
      <c r="B1" s="1"/>
      <c r="C1" s="2">
        <v>2022</v>
      </c>
      <c r="D1" s="1"/>
      <c r="E1" s="32"/>
      <c r="F1" s="93" t="s">
        <v>48</v>
      </c>
      <c r="G1" s="1"/>
      <c r="H1" s="2">
        <v>2022</v>
      </c>
    </row>
    <row r="2" spans="1:12" ht="17.25" x14ac:dyDescent="0.35">
      <c r="A2" s="11"/>
      <c r="B2" s="28"/>
      <c r="C2" s="29" t="s">
        <v>100</v>
      </c>
      <c r="D2" s="29"/>
      <c r="E2" s="33"/>
      <c r="F2" s="1"/>
      <c r="G2" s="28"/>
      <c r="H2" s="29" t="s">
        <v>100</v>
      </c>
    </row>
    <row r="3" spans="1:12" ht="15.75" x14ac:dyDescent="0.25">
      <c r="A3" s="8" t="s">
        <v>49</v>
      </c>
      <c r="B3" s="9">
        <v>44638</v>
      </c>
      <c r="C3" s="30">
        <f>Mar!C9</f>
        <v>27602.889999999996</v>
      </c>
      <c r="D3" s="30"/>
      <c r="E3" s="34"/>
      <c r="F3" s="8" t="s">
        <v>49</v>
      </c>
      <c r="G3" s="9">
        <v>44652</v>
      </c>
      <c r="H3" s="30">
        <f>Mar!H9</f>
        <v>5453.5099999999984</v>
      </c>
    </row>
    <row r="4" spans="1:12" ht="15.75" x14ac:dyDescent="0.25">
      <c r="A4" s="8"/>
      <c r="B4" s="9"/>
      <c r="C4" s="40"/>
      <c r="D4" s="4"/>
      <c r="E4" s="35"/>
      <c r="F4" s="8"/>
      <c r="G4" s="9"/>
      <c r="H4" s="46"/>
    </row>
    <row r="5" spans="1:12" ht="15.75" x14ac:dyDescent="0.25">
      <c r="A5" s="94" t="s">
        <v>161</v>
      </c>
      <c r="B5" s="9"/>
      <c r="C5" s="4">
        <f>C16</f>
        <v>3609.85</v>
      </c>
      <c r="D5" s="4"/>
      <c r="E5" s="35"/>
      <c r="F5" s="94" t="s">
        <v>161</v>
      </c>
      <c r="G5" s="9"/>
      <c r="H5" s="4">
        <f>H16</f>
        <v>0</v>
      </c>
    </row>
    <row r="6" spans="1:12" ht="15.75" x14ac:dyDescent="0.25">
      <c r="A6" s="8"/>
      <c r="B6" s="9"/>
      <c r="C6" s="4"/>
      <c r="D6" s="4"/>
      <c r="E6" s="35"/>
      <c r="F6" s="8"/>
      <c r="G6" s="9"/>
      <c r="H6" s="4"/>
    </row>
    <row r="7" spans="1:12" ht="15.75" x14ac:dyDescent="0.25">
      <c r="A7" s="94" t="s">
        <v>162</v>
      </c>
      <c r="C7" s="16">
        <f>C29</f>
        <v>3101.73</v>
      </c>
      <c r="D7" s="16"/>
      <c r="E7" s="36"/>
      <c r="F7" s="94" t="s">
        <v>162</v>
      </c>
      <c r="H7" s="16">
        <f>H29</f>
        <v>138</v>
      </c>
    </row>
    <row r="8" spans="1:12" ht="15.75" x14ac:dyDescent="0.25">
      <c r="A8" s="8"/>
      <c r="B8" s="9"/>
      <c r="C8" s="4"/>
      <c r="D8" s="4"/>
      <c r="E8" s="35"/>
      <c r="F8" s="8"/>
      <c r="G8" s="9"/>
      <c r="H8" s="4"/>
    </row>
    <row r="9" spans="1:12" ht="16.5" thickBot="1" x14ac:dyDescent="0.3">
      <c r="A9" s="8" t="s">
        <v>50</v>
      </c>
      <c r="B9" s="9">
        <v>44681</v>
      </c>
      <c r="C9" s="51">
        <f>C3+C5-C7</f>
        <v>28111.009999999995</v>
      </c>
      <c r="D9" s="31"/>
      <c r="E9" s="37"/>
      <c r="F9" s="8" t="s">
        <v>50</v>
      </c>
      <c r="G9" s="9">
        <v>44680</v>
      </c>
      <c r="H9" s="51">
        <f>H3+H5-H7</f>
        <v>5315.5099999999984</v>
      </c>
    </row>
    <row r="10" spans="1:12" ht="16.5" thickTop="1" x14ac:dyDescent="0.25">
      <c r="A10" s="8"/>
      <c r="B10" s="9"/>
      <c r="C10" s="4"/>
      <c r="D10" s="4"/>
      <c r="E10" s="35"/>
      <c r="F10" s="8"/>
      <c r="G10" s="9"/>
      <c r="H10" s="4"/>
    </row>
    <row r="11" spans="1:12" ht="17.25" x14ac:dyDescent="0.35">
      <c r="A11" s="27" t="s">
        <v>51</v>
      </c>
      <c r="B11" s="9" t="s">
        <v>52</v>
      </c>
      <c r="C11" s="29" t="s">
        <v>53</v>
      </c>
      <c r="D11" s="29"/>
      <c r="E11" s="33"/>
      <c r="F11" s="27" t="s">
        <v>51</v>
      </c>
      <c r="G11" s="9" t="s">
        <v>52</v>
      </c>
      <c r="H11" s="29" t="s">
        <v>53</v>
      </c>
    </row>
    <row r="12" spans="1:12" ht="15.75" x14ac:dyDescent="0.25">
      <c r="A12" s="20" t="s">
        <v>13</v>
      </c>
      <c r="B12" s="12">
        <v>44638</v>
      </c>
      <c r="C12" s="4">
        <v>1665.55</v>
      </c>
      <c r="D12" s="4"/>
      <c r="E12" s="35"/>
      <c r="F12" s="39"/>
      <c r="G12" s="12"/>
      <c r="H12" s="4">
        <v>0</v>
      </c>
    </row>
    <row r="13" spans="1:12" ht="15.75" x14ac:dyDescent="0.25">
      <c r="A13" s="20" t="s">
        <v>13</v>
      </c>
      <c r="B13" s="12">
        <v>44666</v>
      </c>
      <c r="C13" s="4">
        <v>1704.3</v>
      </c>
      <c r="D13" s="4"/>
      <c r="E13" s="35"/>
      <c r="F13" s="39"/>
      <c r="G13" s="12"/>
      <c r="H13" s="4"/>
    </row>
    <row r="14" spans="1:12" ht="18.75" x14ac:dyDescent="0.3">
      <c r="A14" s="11" t="s">
        <v>84</v>
      </c>
      <c r="B14" s="12">
        <v>44669</v>
      </c>
      <c r="C14" s="4">
        <v>240</v>
      </c>
      <c r="D14" s="4" t="s">
        <v>175</v>
      </c>
      <c r="E14" s="35"/>
      <c r="F14" s="1"/>
      <c r="G14" s="12"/>
      <c r="H14" s="4"/>
      <c r="K14" s="63"/>
      <c r="L14" s="63"/>
    </row>
    <row r="15" spans="1:12" ht="15.75" x14ac:dyDescent="0.25">
      <c r="A15" s="11"/>
      <c r="B15" s="12"/>
      <c r="C15" s="4"/>
      <c r="D15" s="4"/>
      <c r="E15" s="35"/>
      <c r="F15" s="1"/>
      <c r="G15" s="12"/>
      <c r="H15" s="4"/>
    </row>
    <row r="16" spans="1:12" ht="16.5" thickBot="1" x14ac:dyDescent="0.3">
      <c r="A16" s="8" t="s">
        <v>54</v>
      </c>
      <c r="B16" s="12"/>
      <c r="C16" s="6">
        <f>SUM(C12:C15)</f>
        <v>3609.85</v>
      </c>
      <c r="D16" s="31"/>
      <c r="E16" s="37"/>
      <c r="F16" s="8" t="s">
        <v>54</v>
      </c>
      <c r="G16" s="12"/>
      <c r="H16" s="6">
        <f>SUM(H12:H15)</f>
        <v>0</v>
      </c>
    </row>
    <row r="17" spans="1:9" ht="16.5" thickTop="1" x14ac:dyDescent="0.25">
      <c r="A17" s="11"/>
      <c r="B17" s="12"/>
      <c r="C17" s="4"/>
      <c r="D17" s="4"/>
      <c r="E17" s="35"/>
      <c r="F17" s="1"/>
      <c r="G17" s="12"/>
      <c r="H17" s="4"/>
    </row>
    <row r="18" spans="1:9" ht="17.25" x14ac:dyDescent="0.35">
      <c r="A18" s="27" t="s">
        <v>55</v>
      </c>
      <c r="B18" s="9" t="s">
        <v>52</v>
      </c>
      <c r="C18" s="29" t="s">
        <v>53</v>
      </c>
      <c r="D18" s="29"/>
      <c r="E18" s="33"/>
      <c r="F18" s="27" t="s">
        <v>55</v>
      </c>
      <c r="G18" s="9" t="s">
        <v>52</v>
      </c>
      <c r="H18" s="29" t="s">
        <v>53</v>
      </c>
    </row>
    <row r="19" spans="1:9" ht="15.75" x14ac:dyDescent="0.25">
      <c r="A19" s="89" t="s">
        <v>178</v>
      </c>
      <c r="B19" s="12">
        <v>44638</v>
      </c>
      <c r="C19" s="55">
        <v>160.38999999999999</v>
      </c>
      <c r="D19" s="4" t="s">
        <v>179</v>
      </c>
      <c r="E19" s="35"/>
      <c r="F19" s="1" t="s">
        <v>88</v>
      </c>
      <c r="G19" s="12">
        <v>44671</v>
      </c>
      <c r="H19" s="4">
        <v>59</v>
      </c>
      <c r="I19" t="s">
        <v>183</v>
      </c>
    </row>
    <row r="20" spans="1:9" ht="15.75" x14ac:dyDescent="0.25">
      <c r="A20" s="1" t="s">
        <v>101</v>
      </c>
      <c r="B20" s="12">
        <v>44650</v>
      </c>
      <c r="C20" s="55">
        <v>858</v>
      </c>
      <c r="D20" s="4" t="s">
        <v>174</v>
      </c>
      <c r="E20" s="35"/>
      <c r="F20" s="1" t="s">
        <v>88</v>
      </c>
      <c r="G20" s="12">
        <v>44676</v>
      </c>
      <c r="H20" s="4">
        <v>79</v>
      </c>
      <c r="I20" t="s">
        <v>183</v>
      </c>
    </row>
    <row r="21" spans="1:9" ht="15.75" x14ac:dyDescent="0.25">
      <c r="A21" s="1" t="s">
        <v>102</v>
      </c>
      <c r="B21" s="12">
        <v>44651</v>
      </c>
      <c r="C21" s="55">
        <v>83.66</v>
      </c>
      <c r="D21" s="4" t="s">
        <v>163</v>
      </c>
      <c r="E21" s="35"/>
      <c r="F21" s="1"/>
      <c r="G21" s="12"/>
      <c r="H21" s="4"/>
    </row>
    <row r="22" spans="1:9" ht="15.75" x14ac:dyDescent="0.25">
      <c r="A22" s="1" t="s">
        <v>103</v>
      </c>
      <c r="B22" s="12">
        <v>44651</v>
      </c>
      <c r="C22" s="55">
        <v>378</v>
      </c>
      <c r="D22" s="4" t="s">
        <v>173</v>
      </c>
      <c r="E22" s="35"/>
      <c r="F22" s="1"/>
      <c r="G22" s="12"/>
      <c r="H22" s="4"/>
    </row>
    <row r="23" spans="1:9" ht="15.75" x14ac:dyDescent="0.25">
      <c r="A23" s="1" t="s">
        <v>104</v>
      </c>
      <c r="B23" s="12">
        <v>44651</v>
      </c>
      <c r="C23" s="55">
        <v>682</v>
      </c>
      <c r="D23" s="4" t="s">
        <v>165</v>
      </c>
      <c r="E23" s="35"/>
      <c r="F23" s="1"/>
      <c r="G23" s="12"/>
      <c r="H23" s="4"/>
    </row>
    <row r="24" spans="1:9" ht="15.75" x14ac:dyDescent="0.25">
      <c r="A24" s="1" t="s">
        <v>132</v>
      </c>
      <c r="B24" s="12">
        <v>44651</v>
      </c>
      <c r="C24" s="55">
        <v>319.66000000000003</v>
      </c>
      <c r="D24" s="4" t="s">
        <v>163</v>
      </c>
      <c r="E24" s="35"/>
      <c r="F24" s="1"/>
      <c r="G24" s="12"/>
      <c r="H24" s="4"/>
    </row>
    <row r="25" spans="1:9" ht="15.75" x14ac:dyDescent="0.25">
      <c r="A25" s="1" t="s">
        <v>105</v>
      </c>
      <c r="B25" s="12">
        <v>44664</v>
      </c>
      <c r="C25" s="55">
        <v>181.5</v>
      </c>
      <c r="D25" s="4" t="s">
        <v>164</v>
      </c>
      <c r="E25" s="35"/>
      <c r="F25" s="1"/>
      <c r="G25" s="12"/>
      <c r="H25" s="4"/>
    </row>
    <row r="26" spans="1:9" ht="15.75" x14ac:dyDescent="0.25">
      <c r="A26" s="11" t="s">
        <v>109</v>
      </c>
      <c r="B26" s="12">
        <v>44676</v>
      </c>
      <c r="C26" s="55">
        <v>171</v>
      </c>
      <c r="D26" s="4" t="s">
        <v>164</v>
      </c>
      <c r="E26" s="35"/>
      <c r="F26" s="1"/>
      <c r="G26" s="12"/>
      <c r="H26" s="4"/>
    </row>
    <row r="27" spans="1:9" ht="15.75" x14ac:dyDescent="0.25">
      <c r="A27" s="11" t="s">
        <v>131</v>
      </c>
      <c r="B27" s="12">
        <v>44679</v>
      </c>
      <c r="C27" s="55">
        <v>267.52</v>
      </c>
      <c r="D27" s="4" t="s">
        <v>163</v>
      </c>
      <c r="E27" s="35"/>
      <c r="F27" s="1"/>
      <c r="G27" s="12"/>
      <c r="H27" s="4"/>
    </row>
    <row r="28" spans="1:9" ht="15.75" x14ac:dyDescent="0.25">
      <c r="A28" s="11"/>
      <c r="B28" s="12"/>
      <c r="C28" s="4"/>
      <c r="D28" s="4"/>
      <c r="E28" s="35"/>
      <c r="F28" s="1"/>
      <c r="G28" s="12"/>
      <c r="H28" s="4"/>
    </row>
    <row r="29" spans="1:9" ht="16.5" thickBot="1" x14ac:dyDescent="0.3">
      <c r="A29" s="1" t="s">
        <v>57</v>
      </c>
      <c r="B29" s="12"/>
      <c r="C29" s="6">
        <f>SUM(C19:C28)</f>
        <v>3101.73</v>
      </c>
      <c r="D29" s="31"/>
      <c r="E29" s="37"/>
      <c r="F29" s="1" t="s">
        <v>57</v>
      </c>
      <c r="G29" s="12"/>
      <c r="H29" s="6">
        <f>SUM(H19:H28)</f>
        <v>138</v>
      </c>
    </row>
    <row r="30" spans="1:9" ht="15.75" thickTop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1"/>
  <sheetViews>
    <sheetView workbookViewId="0">
      <selection sqref="A1:E1"/>
    </sheetView>
  </sheetViews>
  <sheetFormatPr defaultRowHeight="15" x14ac:dyDescent="0.25"/>
  <cols>
    <col min="1" max="1" width="29.140625" customWidth="1"/>
    <col min="2" max="2" width="14.28515625" bestFit="1" customWidth="1"/>
    <col min="4" max="4" width="30.28515625" bestFit="1" customWidth="1"/>
    <col min="5" max="5" width="14.28515625" bestFit="1" customWidth="1"/>
  </cols>
  <sheetData>
    <row r="1" spans="1:5" ht="15.75" x14ac:dyDescent="0.25">
      <c r="A1" s="84" t="s">
        <v>22</v>
      </c>
      <c r="B1" s="84"/>
      <c r="C1" s="84"/>
      <c r="D1" s="84"/>
      <c r="E1" s="84"/>
    </row>
    <row r="2" spans="1:5" ht="15.75" x14ac:dyDescent="0.25">
      <c r="A2" s="85" t="s">
        <v>23</v>
      </c>
      <c r="B2" s="85"/>
      <c r="C2" s="85"/>
      <c r="D2" s="85"/>
      <c r="E2" s="85"/>
    </row>
    <row r="3" spans="1:5" ht="15.75" x14ac:dyDescent="0.25">
      <c r="A3" s="85" t="s">
        <v>138</v>
      </c>
      <c r="B3" s="85"/>
      <c r="C3" s="85"/>
      <c r="D3" s="85"/>
      <c r="E3" s="85"/>
    </row>
    <row r="4" spans="1:5" ht="15.75" x14ac:dyDescent="0.25">
      <c r="A4" s="8"/>
      <c r="B4" s="9"/>
      <c r="C4" s="10"/>
      <c r="D4" s="10"/>
      <c r="E4" s="10"/>
    </row>
    <row r="5" spans="1:5" ht="15.75" x14ac:dyDescent="0.25">
      <c r="A5" s="2" t="s">
        <v>24</v>
      </c>
      <c r="B5" s="52"/>
      <c r="C5" s="10"/>
      <c r="D5" s="7" t="s">
        <v>25</v>
      </c>
      <c r="E5" s="10"/>
    </row>
    <row r="6" spans="1:5" ht="15.75" x14ac:dyDescent="0.25">
      <c r="A6" s="13" t="s">
        <v>154</v>
      </c>
      <c r="B6" s="12"/>
      <c r="C6" s="10"/>
      <c r="D6" s="13" t="s">
        <v>26</v>
      </c>
      <c r="E6" s="10"/>
    </row>
    <row r="7" spans="1:5" ht="15.75" x14ac:dyDescent="0.25">
      <c r="A7" s="88" t="s">
        <v>153</v>
      </c>
      <c r="B7" s="7">
        <f>'Glaam FY 21-22 Summary'!B3</f>
        <v>19052.099999999999</v>
      </c>
      <c r="C7" s="10"/>
      <c r="D7" s="15" t="s">
        <v>27</v>
      </c>
      <c r="E7" s="10">
        <f>'Glaam FY 21-22 Summary'!B9</f>
        <v>8766</v>
      </c>
    </row>
    <row r="8" spans="1:5" ht="15.75" x14ac:dyDescent="0.25">
      <c r="C8" s="16"/>
      <c r="D8" s="17" t="s">
        <v>28</v>
      </c>
      <c r="E8" s="16">
        <f>'Glaam FY 21-22 Summary'!B10</f>
        <v>3587.9999999999995</v>
      </c>
    </row>
    <row r="9" spans="1:5" ht="15.75" x14ac:dyDescent="0.25">
      <c r="A9" s="13" t="s">
        <v>26</v>
      </c>
      <c r="B9" s="7"/>
      <c r="C9" s="10"/>
      <c r="D9" s="10"/>
      <c r="E9" s="10"/>
    </row>
    <row r="10" spans="1:5" ht="15.75" x14ac:dyDescent="0.25">
      <c r="A10" s="14" t="s">
        <v>30</v>
      </c>
      <c r="B10" s="7">
        <f>'Glaam FY 21-22 Summary'!B4</f>
        <v>240</v>
      </c>
      <c r="C10" s="10"/>
      <c r="D10" s="18" t="s">
        <v>29</v>
      </c>
      <c r="E10" s="10"/>
    </row>
    <row r="11" spans="1:5" ht="15.75" x14ac:dyDescent="0.25">
      <c r="A11" s="19" t="s">
        <v>32</v>
      </c>
      <c r="B11" s="7"/>
      <c r="C11" s="10"/>
      <c r="D11" s="15" t="s">
        <v>31</v>
      </c>
      <c r="E11" s="7">
        <f>'Glaam FY 21-22 Summary'!B14</f>
        <v>858</v>
      </c>
    </row>
    <row r="12" spans="1:5" ht="15.75" x14ac:dyDescent="0.25">
      <c r="A12" s="20"/>
      <c r="B12" s="7"/>
      <c r="C12" s="7"/>
      <c r="D12" s="15" t="s">
        <v>33</v>
      </c>
      <c r="E12" s="10">
        <f>'Glaam FY 21-22 Summary'!B12</f>
        <v>2101.5</v>
      </c>
    </row>
    <row r="13" spans="1:5" ht="15.75" x14ac:dyDescent="0.25">
      <c r="A13" s="21" t="s">
        <v>35</v>
      </c>
      <c r="B13" s="7"/>
      <c r="C13" s="10"/>
      <c r="D13" s="15" t="s">
        <v>34</v>
      </c>
      <c r="E13" s="10">
        <f>'Glaam FY 21-22 Summary'!B13</f>
        <v>378</v>
      </c>
    </row>
    <row r="14" spans="1:5" ht="15.75" x14ac:dyDescent="0.25">
      <c r="A14" s="11"/>
      <c r="B14" s="7"/>
      <c r="C14" s="10"/>
      <c r="D14" s="15" t="s">
        <v>177</v>
      </c>
      <c r="E14" s="10">
        <f>'Glaam FY 21-22 Summary'!B15</f>
        <v>160.38999999999999</v>
      </c>
    </row>
    <row r="15" spans="1:5" ht="15.75" x14ac:dyDescent="0.25">
      <c r="A15" s="13" t="s">
        <v>37</v>
      </c>
      <c r="B15" s="7"/>
      <c r="C15" s="10"/>
      <c r="D15" s="15" t="s">
        <v>15</v>
      </c>
      <c r="E15" s="10">
        <f>'Glaam FY 21-22 Summary'!B17</f>
        <v>802.7</v>
      </c>
    </row>
    <row r="16" spans="1:5" ht="15.75" x14ac:dyDescent="0.25">
      <c r="A16" s="13"/>
      <c r="B16" s="81"/>
      <c r="C16" s="10"/>
      <c r="D16" s="15" t="s">
        <v>170</v>
      </c>
      <c r="E16" s="10">
        <f>'Glaam FY 21-22 Summary'!B18+'Glaam FY 21-22 Summary'!B37</f>
        <v>10.09</v>
      </c>
    </row>
    <row r="17" spans="1:5" ht="15.75" x14ac:dyDescent="0.25">
      <c r="A17" s="11"/>
      <c r="B17" s="7"/>
      <c r="C17" s="10"/>
    </row>
    <row r="18" spans="1:5" ht="15.75" x14ac:dyDescent="0.25">
      <c r="A18" s="97" t="s">
        <v>191</v>
      </c>
      <c r="B18" s="7"/>
      <c r="C18" s="10"/>
      <c r="D18" s="18" t="s">
        <v>36</v>
      </c>
      <c r="E18" s="10"/>
    </row>
    <row r="19" spans="1:5" ht="15.75" x14ac:dyDescent="0.25">
      <c r="A19" s="14" t="s">
        <v>40</v>
      </c>
      <c r="B19" s="7"/>
      <c r="C19" s="10"/>
      <c r="D19" s="10"/>
      <c r="E19" s="10"/>
    </row>
    <row r="20" spans="1:5" ht="15.75" x14ac:dyDescent="0.25">
      <c r="A20" s="14" t="s">
        <v>16</v>
      </c>
      <c r="B20" s="7"/>
      <c r="C20" s="10"/>
      <c r="D20" s="13" t="s">
        <v>37</v>
      </c>
      <c r="E20" s="10"/>
    </row>
    <row r="21" spans="1:5" ht="15.75" x14ac:dyDescent="0.25">
      <c r="A21" s="14" t="s">
        <v>17</v>
      </c>
      <c r="B21" s="7"/>
      <c r="C21" s="10"/>
      <c r="D21" s="14" t="s">
        <v>38</v>
      </c>
      <c r="E21" s="10"/>
    </row>
    <row r="22" spans="1:5" ht="15.75" x14ac:dyDescent="0.25">
      <c r="A22" s="14" t="s">
        <v>40</v>
      </c>
      <c r="B22" s="7"/>
      <c r="C22" s="10"/>
      <c r="D22" s="14" t="s">
        <v>39</v>
      </c>
      <c r="E22" s="16"/>
    </row>
    <row r="23" spans="1:5" ht="15.75" x14ac:dyDescent="0.25">
      <c r="A23" s="14" t="s">
        <v>19</v>
      </c>
      <c r="B23" s="7">
        <v>0.04</v>
      </c>
      <c r="C23" s="10"/>
      <c r="D23" s="22" t="s">
        <v>41</v>
      </c>
      <c r="E23" s="10"/>
    </row>
    <row r="24" spans="1:5" ht="15.75" x14ac:dyDescent="0.25">
      <c r="A24" s="14" t="s">
        <v>20</v>
      </c>
      <c r="B24" s="7"/>
      <c r="C24" s="10"/>
      <c r="D24" s="1"/>
      <c r="E24" s="1"/>
    </row>
    <row r="25" spans="1:5" ht="15.75" x14ac:dyDescent="0.25">
      <c r="A25" s="11"/>
      <c r="B25" s="7"/>
      <c r="C25" s="10"/>
      <c r="D25" s="97" t="s">
        <v>191</v>
      </c>
      <c r="E25" s="10"/>
    </row>
    <row r="26" spans="1:5" ht="15.75" x14ac:dyDescent="0.25">
      <c r="A26" s="13" t="s">
        <v>192</v>
      </c>
      <c r="B26" s="7"/>
      <c r="C26" s="10"/>
      <c r="D26" s="14" t="s">
        <v>40</v>
      </c>
      <c r="E26" s="10"/>
    </row>
    <row r="27" spans="1:5" ht="15.75" x14ac:dyDescent="0.25">
      <c r="A27" s="88" t="s">
        <v>193</v>
      </c>
      <c r="B27" s="7">
        <f>'Glaam FY 21-22 Summary'!B26+'Glaam FY 21-22 Summary'!B27-'Glaam FY 21-22 Summary'!B33-'Glaam FY 21-22 Summary'!B34</f>
        <v>179.77999999999997</v>
      </c>
      <c r="C27" s="10"/>
      <c r="D27" s="14" t="s">
        <v>16</v>
      </c>
      <c r="E27" s="10"/>
    </row>
    <row r="28" spans="1:5" ht="15.75" x14ac:dyDescent="0.25">
      <c r="A28" s="88" t="s">
        <v>194</v>
      </c>
      <c r="B28" s="7">
        <f>'Glaam FY 21-22 Summary'!B28-'Glaam FY 21-22 Summary'!B36</f>
        <v>815</v>
      </c>
      <c r="C28" s="10"/>
      <c r="D28" s="14" t="s">
        <v>17</v>
      </c>
      <c r="E28" s="10"/>
    </row>
    <row r="29" spans="1:5" ht="15.75" x14ac:dyDescent="0.25">
      <c r="A29" s="1"/>
      <c r="B29" s="7"/>
      <c r="C29" s="10"/>
      <c r="D29" s="14" t="s">
        <v>18</v>
      </c>
      <c r="E29" s="10"/>
    </row>
    <row r="30" spans="1:5" ht="15.75" x14ac:dyDescent="0.25">
      <c r="A30" s="97" t="s">
        <v>159</v>
      </c>
      <c r="B30" s="7"/>
      <c r="C30" s="10"/>
      <c r="D30" s="14" t="s">
        <v>19</v>
      </c>
      <c r="E30" s="10"/>
    </row>
    <row r="31" spans="1:5" ht="15.75" x14ac:dyDescent="0.25">
      <c r="A31" s="88" t="s">
        <v>42</v>
      </c>
      <c r="B31" s="7"/>
      <c r="C31" s="7"/>
      <c r="D31" s="14" t="s">
        <v>20</v>
      </c>
      <c r="E31" s="10"/>
    </row>
    <row r="32" spans="1:5" ht="15.75" x14ac:dyDescent="0.25">
      <c r="A32" s="88" t="s">
        <v>43</v>
      </c>
      <c r="B32" s="7"/>
      <c r="C32" s="10"/>
      <c r="D32" s="1"/>
      <c r="E32" s="10"/>
    </row>
    <row r="33" spans="1:5" ht="15.75" x14ac:dyDescent="0.25">
      <c r="B33" s="7"/>
      <c r="C33" s="10"/>
      <c r="D33" s="13" t="s">
        <v>192</v>
      </c>
      <c r="E33" s="10"/>
    </row>
    <row r="34" spans="1:5" ht="15.75" x14ac:dyDescent="0.25">
      <c r="C34" s="10"/>
      <c r="D34" s="88" t="s">
        <v>194</v>
      </c>
      <c r="E34" s="10">
        <f>'Glaam FY 21-22 Summary'!B35</f>
        <v>1673.18</v>
      </c>
    </row>
    <row r="35" spans="1:5" ht="15.75" x14ac:dyDescent="0.25">
      <c r="C35" s="10"/>
      <c r="D35" s="10"/>
    </row>
    <row r="36" spans="1:5" ht="15.75" x14ac:dyDescent="0.25">
      <c r="A36" s="11"/>
      <c r="B36" s="7"/>
      <c r="C36" s="10"/>
      <c r="D36" s="97" t="s">
        <v>159</v>
      </c>
    </row>
    <row r="37" spans="1:5" ht="15.75" x14ac:dyDescent="0.25">
      <c r="A37" s="11"/>
      <c r="B37" s="7"/>
      <c r="C37" s="10"/>
      <c r="D37" s="14" t="s">
        <v>195</v>
      </c>
      <c r="E37" s="16">
        <v>1500</v>
      </c>
    </row>
    <row r="38" spans="1:5" ht="15.75" x14ac:dyDescent="0.25">
      <c r="A38" s="11"/>
      <c r="B38" s="81"/>
      <c r="C38" s="10"/>
      <c r="D38" s="14" t="s">
        <v>196</v>
      </c>
      <c r="E38" s="16">
        <f>'Glaam FY 21-22 Summary'!B16-1500</f>
        <v>1178</v>
      </c>
    </row>
    <row r="39" spans="1:5" ht="15.75" x14ac:dyDescent="0.25">
      <c r="A39" s="1"/>
      <c r="B39" s="7"/>
      <c r="C39" s="10"/>
      <c r="D39" s="14"/>
      <c r="E39" s="10"/>
    </row>
    <row r="40" spans="1:5" ht="16.5" thickBot="1" x14ac:dyDescent="0.3">
      <c r="A40" s="11" t="s">
        <v>44</v>
      </c>
      <c r="B40" s="53">
        <f>SUM(B7:B39)</f>
        <v>20286.919999999998</v>
      </c>
      <c r="C40" s="10"/>
      <c r="D40" s="10" t="s">
        <v>45</v>
      </c>
      <c r="E40" s="53">
        <f>SUM(E7:E39)</f>
        <v>21015.86</v>
      </c>
    </row>
    <row r="41" spans="1:5" ht="16.5" thickTop="1" x14ac:dyDescent="0.25">
      <c r="A41" s="11"/>
      <c r="B41" s="7"/>
      <c r="C41" s="10"/>
      <c r="D41" s="1"/>
      <c r="E41" s="16"/>
    </row>
    <row r="42" spans="1:5" ht="16.5" thickBot="1" x14ac:dyDescent="0.3">
      <c r="A42" s="98" t="s">
        <v>200</v>
      </c>
      <c r="B42" s="80">
        <f>B40-E40</f>
        <v>-728.94000000000233</v>
      </c>
      <c r="C42" s="10"/>
      <c r="D42" s="1"/>
      <c r="E42" s="1"/>
    </row>
    <row r="43" spans="1:5" s="1" customFormat="1" ht="15.75" thickTop="1" x14ac:dyDescent="0.2"/>
    <row r="44" spans="1:5" s="1" customFormat="1" x14ac:dyDescent="0.2">
      <c r="A44" s="89" t="s">
        <v>201</v>
      </c>
      <c r="B44" s="99">
        <f>'FY2021-22 State of Fin Pos'!D24</f>
        <v>-728.94000000000233</v>
      </c>
    </row>
    <row r="45" spans="1:5" s="1" customFormat="1" x14ac:dyDescent="0.2">
      <c r="A45" s="11"/>
      <c r="B45" s="81"/>
    </row>
    <row r="46" spans="1:5" s="1" customFormat="1" ht="15.75" x14ac:dyDescent="0.25">
      <c r="A46" s="13" t="s">
        <v>142</v>
      </c>
      <c r="B46" s="100">
        <f>B42-B44</f>
        <v>0</v>
      </c>
    </row>
    <row r="47" spans="1:5" s="1" customFormat="1" x14ac:dyDescent="0.2"/>
    <row r="48" spans="1:5" s="1" customFormat="1" x14ac:dyDescent="0.2">
      <c r="A48" s="16"/>
    </row>
    <row r="49" spans="1:9" s="1" customFormat="1" x14ac:dyDescent="0.2">
      <c r="A49" s="16"/>
    </row>
    <row r="50" spans="1:9" s="1" customFormat="1" x14ac:dyDescent="0.2">
      <c r="A50" s="16"/>
    </row>
    <row r="51" spans="1:9" s="1" customFormat="1" x14ac:dyDescent="0.2"/>
    <row r="52" spans="1:9" s="1" customFormat="1" x14ac:dyDescent="0.2"/>
    <row r="53" spans="1:9" s="1" customFormat="1" x14ac:dyDescent="0.2"/>
    <row r="54" spans="1:9" s="1" customFormat="1" x14ac:dyDescent="0.2"/>
    <row r="55" spans="1:9" s="1" customFormat="1" x14ac:dyDescent="0.2"/>
    <row r="56" spans="1:9" s="1" customFormat="1" x14ac:dyDescent="0.2"/>
    <row r="57" spans="1:9" s="1" customFormat="1" x14ac:dyDescent="0.2"/>
    <row r="58" spans="1:9" s="1" customFormat="1" x14ac:dyDescent="0.2"/>
    <row r="59" spans="1:9" s="1" customFormat="1" x14ac:dyDescent="0.2"/>
    <row r="60" spans="1:9" ht="15.75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ht="15.75" x14ac:dyDescent="0.25">
      <c r="A61" s="1"/>
      <c r="B61" s="1"/>
      <c r="C61" s="1"/>
      <c r="D61" s="1"/>
      <c r="E61" s="1"/>
      <c r="F61" s="1"/>
      <c r="G61" s="1"/>
      <c r="H61" s="1"/>
      <c r="I61" s="1"/>
    </row>
  </sheetData>
  <mergeCells count="3">
    <mergeCell ref="A1:E1"/>
    <mergeCell ref="A2:E2"/>
    <mergeCell ref="A3:E3"/>
  </mergeCells>
  <pageMargins left="0.7" right="0.7" top="0.75" bottom="0.75" header="0.3" footer="0.3"/>
  <pageSetup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"/>
  <sheetViews>
    <sheetView workbookViewId="0"/>
  </sheetViews>
  <sheetFormatPr defaultRowHeight="15" x14ac:dyDescent="0.2"/>
  <cols>
    <col min="1" max="1" width="9.140625" style="1"/>
    <col min="2" max="2" width="25.140625" style="1" customWidth="1"/>
    <col min="3" max="3" width="16.85546875" style="1" customWidth="1"/>
    <col min="4" max="4" width="11.85546875" style="1" customWidth="1"/>
    <col min="5" max="5" width="9.140625" style="1"/>
    <col min="6" max="6" width="24.85546875" style="1" customWidth="1"/>
    <col min="7" max="7" width="14.42578125" style="1" customWidth="1"/>
    <col min="8" max="8" width="14.85546875" style="1" customWidth="1"/>
    <col min="9" max="9" width="12.85546875" style="1" bestFit="1" customWidth="1"/>
    <col min="10" max="10" width="13.7109375" style="1" bestFit="1" customWidth="1"/>
    <col min="11" max="16384" width="9.140625" style="1"/>
  </cols>
  <sheetData>
    <row r="1" spans="2:10" ht="15.75" x14ac:dyDescent="0.25">
      <c r="B1" s="82" t="s">
        <v>111</v>
      </c>
      <c r="C1" s="82"/>
    </row>
    <row r="2" spans="2:10" ht="15.75" x14ac:dyDescent="0.25">
      <c r="B2" s="82">
        <v>2022</v>
      </c>
      <c r="C2" s="82"/>
    </row>
    <row r="3" spans="2:10" x14ac:dyDescent="0.2">
      <c r="H3" s="4"/>
      <c r="I3" s="16"/>
      <c r="J3" s="16"/>
    </row>
    <row r="4" spans="2:10" x14ac:dyDescent="0.2">
      <c r="B4" s="38" t="s">
        <v>112</v>
      </c>
      <c r="C4" s="38"/>
      <c r="D4" s="38"/>
      <c r="H4" s="4"/>
      <c r="I4" s="16"/>
    </row>
    <row r="5" spans="2:10" x14ac:dyDescent="0.2">
      <c r="B5" s="1" t="s">
        <v>110</v>
      </c>
      <c r="C5" s="4">
        <f>'Statment of I&amp;E'!B28</f>
        <v>815</v>
      </c>
      <c r="D5" s="4"/>
      <c r="H5" s="4"/>
      <c r="I5" s="16"/>
    </row>
    <row r="6" spans="2:10" ht="16.5" thickBot="1" x14ac:dyDescent="0.3">
      <c r="B6" s="4" t="s">
        <v>118</v>
      </c>
      <c r="C6" s="51">
        <f>SUM(C5:C5)</f>
        <v>815</v>
      </c>
      <c r="H6" s="4"/>
      <c r="I6" s="16"/>
    </row>
    <row r="7" spans="2:10" ht="15.75" thickTop="1" x14ac:dyDescent="0.2">
      <c r="B7" s="39" t="s">
        <v>66</v>
      </c>
      <c r="C7" s="4">
        <f>'Glaam FY 21-22 Summary'!B30</f>
        <v>6000</v>
      </c>
      <c r="H7" s="4"/>
    </row>
    <row r="8" spans="2:10" ht="15.75" thickBot="1" x14ac:dyDescent="0.25">
      <c r="B8" s="4" t="s">
        <v>117</v>
      </c>
      <c r="C8" s="6">
        <f>C6+C7</f>
        <v>6815</v>
      </c>
      <c r="H8" s="4"/>
    </row>
    <row r="9" spans="2:10" ht="15.75" thickTop="1" x14ac:dyDescent="0.2">
      <c r="B9" s="4"/>
      <c r="C9" s="4"/>
      <c r="H9" s="4"/>
    </row>
    <row r="10" spans="2:10" x14ac:dyDescent="0.2">
      <c r="B10" s="38" t="s">
        <v>113</v>
      </c>
      <c r="C10" s="16"/>
    </row>
    <row r="11" spans="2:10" x14ac:dyDescent="0.2">
      <c r="B11" s="89" t="s">
        <v>187</v>
      </c>
      <c r="C11" s="16">
        <f>'Statment of I&amp;E'!E34</f>
        <v>1673.18</v>
      </c>
    </row>
    <row r="12" spans="2:10" ht="16.5" thickBot="1" x14ac:dyDescent="0.3">
      <c r="B12" s="1" t="s">
        <v>46</v>
      </c>
      <c r="C12" s="56">
        <f>SUM(C11:C11)</f>
        <v>1673.18</v>
      </c>
      <c r="G12" s="16"/>
    </row>
    <row r="13" spans="2:10" ht="15.75" thickTop="1" x14ac:dyDescent="0.2">
      <c r="B13" s="39" t="s">
        <v>66</v>
      </c>
      <c r="C13" s="16">
        <f>'Glaam FY 21-22 Summary'!B39</f>
        <v>6423.62</v>
      </c>
      <c r="G13" s="16"/>
    </row>
    <row r="14" spans="2:10" x14ac:dyDescent="0.2">
      <c r="B14" s="89" t="s">
        <v>202</v>
      </c>
    </row>
    <row r="16" spans="2:10" x14ac:dyDescent="0.2">
      <c r="C16" s="16">
        <f>C6-C12</f>
        <v>-858.18000000000006</v>
      </c>
    </row>
  </sheetData>
  <mergeCells count="2">
    <mergeCell ref="B1:C1"/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8"/>
  <sheetViews>
    <sheetView workbookViewId="0">
      <selection activeCell="A15" sqref="A15"/>
    </sheetView>
  </sheetViews>
  <sheetFormatPr defaultRowHeight="15" x14ac:dyDescent="0.2"/>
  <cols>
    <col min="1" max="1" width="31.28515625" style="1" customWidth="1"/>
    <col min="2" max="2" width="14.28515625" style="1" bestFit="1" customWidth="1"/>
    <col min="3" max="3" width="4.28515625" style="1" customWidth="1"/>
    <col min="4" max="14" width="14.28515625" style="1" customWidth="1"/>
    <col min="15" max="15" width="14.28515625" style="1" bestFit="1" customWidth="1"/>
    <col min="16" max="16" width="6" style="1" customWidth="1"/>
    <col min="17" max="17" width="25.140625" style="1" bestFit="1" customWidth="1"/>
    <col min="18" max="20" width="14.28515625" style="1" bestFit="1" customWidth="1"/>
    <col min="21" max="16384" width="9.140625" style="1"/>
  </cols>
  <sheetData>
    <row r="1" spans="1:20" ht="15.75" x14ac:dyDescent="0.25">
      <c r="A1" s="23" t="s">
        <v>106</v>
      </c>
      <c r="B1" s="2">
        <v>2021</v>
      </c>
      <c r="C1" s="35"/>
      <c r="D1" s="2">
        <v>2021</v>
      </c>
      <c r="E1" s="2">
        <v>2021</v>
      </c>
      <c r="F1" s="2">
        <v>2021</v>
      </c>
      <c r="G1" s="2">
        <v>2021</v>
      </c>
      <c r="H1" s="2">
        <v>2021</v>
      </c>
      <c r="I1" s="2">
        <v>2021</v>
      </c>
      <c r="J1" s="2">
        <v>2021</v>
      </c>
      <c r="K1" s="2">
        <v>2021</v>
      </c>
      <c r="L1" s="2">
        <v>2022</v>
      </c>
      <c r="M1" s="2">
        <v>2022</v>
      </c>
      <c r="N1" s="2">
        <v>2022</v>
      </c>
      <c r="O1" s="2">
        <v>2022</v>
      </c>
      <c r="Q1"/>
      <c r="R1"/>
      <c r="S1"/>
      <c r="T1"/>
    </row>
    <row r="2" spans="1:20" ht="15.75" x14ac:dyDescent="0.25">
      <c r="A2" s="47" t="s">
        <v>3</v>
      </c>
      <c r="B2" s="3" t="s">
        <v>21</v>
      </c>
      <c r="C2" s="35"/>
      <c r="D2" s="3" t="s">
        <v>0</v>
      </c>
      <c r="E2" s="3" t="s">
        <v>1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2</v>
      </c>
      <c r="Q2"/>
      <c r="R2"/>
      <c r="S2"/>
      <c r="T2"/>
    </row>
    <row r="3" spans="1:20" ht="15.75" x14ac:dyDescent="0.25">
      <c r="A3" s="1" t="s">
        <v>13</v>
      </c>
      <c r="B3" s="55">
        <f t="shared" ref="B3:B4" si="0">SUM(D3:O3)</f>
        <v>19052.099999999999</v>
      </c>
      <c r="C3" s="35"/>
      <c r="D3" s="4">
        <f>May!C12</f>
        <v>0</v>
      </c>
      <c r="E3" s="4">
        <f>Jun!C12</f>
        <v>0</v>
      </c>
      <c r="F3" s="4">
        <f>Jul!C12+Jul!C13</f>
        <v>4371.7</v>
      </c>
      <c r="G3" s="4"/>
      <c r="H3" s="4">
        <f>Sep!C12+Sep!C15</f>
        <v>3176.6499999999996</v>
      </c>
      <c r="I3" s="4">
        <f>Oct!C14</f>
        <v>1587.95</v>
      </c>
      <c r="J3" s="4">
        <f>Nov!C12</f>
        <v>0</v>
      </c>
      <c r="K3" s="4">
        <f>Dec!C12</f>
        <v>1633.8</v>
      </c>
      <c r="L3" s="4">
        <f>Jan!C12</f>
        <v>1619.1</v>
      </c>
      <c r="M3" s="4">
        <f>Feb!C12</f>
        <v>1641.8</v>
      </c>
      <c r="N3" s="4">
        <f>Mar!C12</f>
        <v>1651.25</v>
      </c>
      <c r="O3" s="4">
        <f>Apr!C12+Apr!C13</f>
        <v>3369.85</v>
      </c>
      <c r="Q3"/>
      <c r="R3"/>
      <c r="S3"/>
      <c r="T3"/>
    </row>
    <row r="4" spans="1:20" x14ac:dyDescent="0.2">
      <c r="A4" s="1" t="s">
        <v>176</v>
      </c>
      <c r="B4" s="55">
        <f t="shared" si="0"/>
        <v>240</v>
      </c>
      <c r="C4" s="35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>
        <f>Apr!C14</f>
        <v>240</v>
      </c>
      <c r="R4" s="4"/>
      <c r="S4" s="4"/>
      <c r="T4" s="4"/>
    </row>
    <row r="5" spans="1:20" ht="16.5" thickBot="1" x14ac:dyDescent="0.3">
      <c r="A5" s="1" t="s">
        <v>115</v>
      </c>
      <c r="B5" s="51">
        <f>SUM(B3:B4)</f>
        <v>19292.099999999999</v>
      </c>
      <c r="C5" s="50"/>
      <c r="D5" s="6">
        <f>SUM(D3:D4)</f>
        <v>0</v>
      </c>
      <c r="E5" s="6">
        <f>SUM(E3:E4)</f>
        <v>0</v>
      </c>
      <c r="F5" s="6">
        <f>SUM(F3:F4)</f>
        <v>4371.7</v>
      </c>
      <c r="G5" s="6">
        <f>SUM(G3:G4)</f>
        <v>0</v>
      </c>
      <c r="H5" s="6">
        <f>SUM(H3:H4)</f>
        <v>3176.6499999999996</v>
      </c>
      <c r="I5" s="6">
        <f>SUM(I3:I4)</f>
        <v>1587.95</v>
      </c>
      <c r="J5" s="6">
        <f>SUM(J3:J4)</f>
        <v>0</v>
      </c>
      <c r="K5" s="6">
        <f>SUM(K3:K4)</f>
        <v>1633.8</v>
      </c>
      <c r="L5" s="6">
        <f>SUM(L3:L4)</f>
        <v>1619.1</v>
      </c>
      <c r="M5" s="6">
        <f>SUM(M3:M4)</f>
        <v>1641.8</v>
      </c>
      <c r="N5" s="6">
        <f>SUM(N3:N4)</f>
        <v>1651.25</v>
      </c>
      <c r="O5" s="6">
        <f>SUM(O3:O4)</f>
        <v>3609.85</v>
      </c>
      <c r="R5" s="4"/>
      <c r="S5" s="4"/>
      <c r="T5" s="4"/>
    </row>
    <row r="6" spans="1:20" ht="16.5" thickTop="1" x14ac:dyDescent="0.25">
      <c r="A6" s="1" t="s">
        <v>126</v>
      </c>
      <c r="B6" s="59">
        <f>SUM(D6:O6)</f>
        <v>6423.62</v>
      </c>
      <c r="C6" s="35"/>
      <c r="D6" s="4"/>
      <c r="E6" s="4"/>
      <c r="F6" s="4"/>
      <c r="G6" s="59">
        <f>Aug!C12</f>
        <v>6423.62</v>
      </c>
      <c r="H6" s="4"/>
      <c r="I6" s="4"/>
      <c r="J6" s="4"/>
      <c r="K6" s="4"/>
      <c r="L6" s="4"/>
      <c r="M6" s="4"/>
      <c r="N6" s="4"/>
      <c r="O6" s="4"/>
      <c r="R6" s="4"/>
      <c r="S6" s="4"/>
      <c r="T6" s="4"/>
    </row>
    <row r="7" spans="1:20" ht="15.75" x14ac:dyDescent="0.25">
      <c r="A7" s="1" t="s">
        <v>116</v>
      </c>
      <c r="B7" s="30">
        <f>B5+B6</f>
        <v>25715.719999999998</v>
      </c>
      <c r="C7" s="35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20" ht="15.75" x14ac:dyDescent="0.25">
      <c r="A8" s="47" t="s">
        <v>14</v>
      </c>
      <c r="B8" s="4"/>
      <c r="C8" s="35"/>
      <c r="D8" s="5" t="s">
        <v>0</v>
      </c>
      <c r="E8" s="5" t="s">
        <v>1</v>
      </c>
      <c r="F8" s="5" t="s">
        <v>4</v>
      </c>
      <c r="G8" s="5" t="s">
        <v>5</v>
      </c>
      <c r="H8" s="5" t="s">
        <v>6</v>
      </c>
      <c r="I8" s="5" t="s">
        <v>7</v>
      </c>
      <c r="J8" s="5" t="s">
        <v>8</v>
      </c>
      <c r="K8" s="5" t="s">
        <v>9</v>
      </c>
      <c r="L8" s="5" t="s">
        <v>10</v>
      </c>
      <c r="M8" s="5" t="s">
        <v>11</v>
      </c>
      <c r="N8" s="5" t="s">
        <v>12</v>
      </c>
      <c r="O8" s="5" t="s">
        <v>2</v>
      </c>
    </row>
    <row r="9" spans="1:20" x14ac:dyDescent="0.2">
      <c r="A9" s="1" t="s">
        <v>155</v>
      </c>
      <c r="B9" s="55">
        <f t="shared" ref="B9:B18" si="1">SUM(D9:O9)</f>
        <v>8766</v>
      </c>
      <c r="C9" s="35"/>
      <c r="D9" s="4"/>
      <c r="E9" s="4">
        <f>Jun!C20+Jun!C21</f>
        <v>1836</v>
      </c>
      <c r="F9" s="4">
        <f>Jul!C19</f>
        <v>737</v>
      </c>
      <c r="G9" s="4">
        <f>Aug!C19</f>
        <v>682</v>
      </c>
      <c r="H9" s="4">
        <f>Sep!C23</f>
        <v>737</v>
      </c>
      <c r="I9" s="4">
        <f>Oct!C21+Oct!C22</f>
        <v>1364</v>
      </c>
      <c r="J9" s="4">
        <f>Nov!C23</f>
        <v>682</v>
      </c>
      <c r="K9" s="4"/>
      <c r="L9" s="4"/>
      <c r="M9" s="4">
        <f>Feb!C19</f>
        <v>1364</v>
      </c>
      <c r="N9" s="4">
        <f>Mar!C19</f>
        <v>682</v>
      </c>
      <c r="O9" s="4">
        <f>Apr!C23</f>
        <v>682</v>
      </c>
    </row>
    <row r="10" spans="1:20" x14ac:dyDescent="0.2">
      <c r="A10" s="1" t="s">
        <v>156</v>
      </c>
      <c r="B10" s="55">
        <f t="shared" si="1"/>
        <v>3587.9999999999995</v>
      </c>
      <c r="C10" s="35"/>
      <c r="D10" s="4">
        <f>May!C17+May!C18-D11</f>
        <v>957.11999999999989</v>
      </c>
      <c r="E10" s="4">
        <f>Jun!C17</f>
        <v>67</v>
      </c>
      <c r="F10" s="4"/>
      <c r="G10" s="4"/>
      <c r="H10" s="4"/>
      <c r="I10" s="4">
        <f>Oct!C17+Oct!C20</f>
        <v>319.29999999999995</v>
      </c>
      <c r="J10" s="4">
        <f>Nov!C22</f>
        <v>310.39999999999998</v>
      </c>
      <c r="K10" s="4">
        <f>Dec!C18</f>
        <v>315.85000000000002</v>
      </c>
      <c r="L10" s="4">
        <f>Jan!C18</f>
        <v>315.70999999999998</v>
      </c>
      <c r="M10" s="4">
        <f>Feb!C18</f>
        <v>315.33</v>
      </c>
      <c r="N10" s="4">
        <f>Mar!C20</f>
        <v>316.45</v>
      </c>
      <c r="O10" s="4">
        <f>Apr!C21+Apr!C24+Apr!C27</f>
        <v>670.84</v>
      </c>
    </row>
    <row r="11" spans="1:20" x14ac:dyDescent="0.2">
      <c r="A11" s="89" t="s">
        <v>172</v>
      </c>
      <c r="B11" s="55">
        <f t="shared" si="1"/>
        <v>81.44</v>
      </c>
      <c r="C11" s="35"/>
      <c r="D11" s="4">
        <v>81.44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20" x14ac:dyDescent="0.2">
      <c r="A12" s="1" t="s">
        <v>109</v>
      </c>
      <c r="B12" s="55">
        <f t="shared" si="1"/>
        <v>2101.5</v>
      </c>
      <c r="C12" s="35"/>
      <c r="D12" s="4">
        <f>May!C19</f>
        <v>159</v>
      </c>
      <c r="E12" s="4">
        <f>Jun!C19</f>
        <v>159</v>
      </c>
      <c r="F12" s="4">
        <f>Jul!C18</f>
        <v>159</v>
      </c>
      <c r="G12" s="4">
        <f>Aug!C18</f>
        <v>159</v>
      </c>
      <c r="H12" s="4">
        <f>Sep!C20</f>
        <v>159</v>
      </c>
      <c r="I12" s="4">
        <f>Oct!C18</f>
        <v>159</v>
      </c>
      <c r="J12" s="4">
        <f>Nov!C21</f>
        <v>159</v>
      </c>
      <c r="K12" s="4">
        <f>Dec!C17</f>
        <v>159</v>
      </c>
      <c r="L12" s="4">
        <f>Jan!C17</f>
        <v>159</v>
      </c>
      <c r="M12" s="4">
        <f>Feb!C17</f>
        <v>159</v>
      </c>
      <c r="N12" s="4">
        <f>Mar!C18</f>
        <v>159</v>
      </c>
      <c r="O12" s="4">
        <f>Apr!C25+Apr!C26</f>
        <v>352.5</v>
      </c>
    </row>
    <row r="13" spans="1:20" x14ac:dyDescent="0.2">
      <c r="A13" s="1" t="s">
        <v>157</v>
      </c>
      <c r="B13" s="55">
        <f t="shared" si="1"/>
        <v>378</v>
      </c>
      <c r="C13" s="35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>
        <f>Apr!C22</f>
        <v>378</v>
      </c>
    </row>
    <row r="14" spans="1:20" x14ac:dyDescent="0.2">
      <c r="A14" s="89" t="s">
        <v>158</v>
      </c>
      <c r="B14" s="55">
        <f t="shared" si="1"/>
        <v>858</v>
      </c>
      <c r="C14" s="35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>
        <f>Apr!C20</f>
        <v>858</v>
      </c>
    </row>
    <row r="15" spans="1:20" x14ac:dyDescent="0.2">
      <c r="A15" s="89" t="s">
        <v>177</v>
      </c>
      <c r="B15" s="55">
        <f t="shared" si="1"/>
        <v>160.38999999999999</v>
      </c>
      <c r="C15" s="35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>
        <f>Apr!C19</f>
        <v>160.38999999999999</v>
      </c>
    </row>
    <row r="16" spans="1:20" x14ac:dyDescent="0.2">
      <c r="A16" s="89" t="s">
        <v>159</v>
      </c>
      <c r="B16" s="55">
        <f t="shared" si="1"/>
        <v>2678</v>
      </c>
      <c r="C16" s="35"/>
      <c r="D16" s="4"/>
      <c r="E16" s="4"/>
      <c r="F16" s="4"/>
      <c r="G16" s="4"/>
      <c r="H16" s="4">
        <f>Sep!C24</f>
        <v>2678</v>
      </c>
      <c r="I16" s="4"/>
      <c r="J16" s="4"/>
      <c r="K16" s="4"/>
      <c r="L16" s="4"/>
      <c r="M16" s="4"/>
      <c r="N16" s="4"/>
      <c r="O16" s="4"/>
    </row>
    <row r="17" spans="1:15" x14ac:dyDescent="0.2">
      <c r="A17" s="1" t="s">
        <v>160</v>
      </c>
      <c r="B17" s="55">
        <f t="shared" si="1"/>
        <v>802.7</v>
      </c>
      <c r="C17" s="35"/>
      <c r="D17" s="4"/>
      <c r="E17" s="4"/>
      <c r="F17" s="4"/>
      <c r="G17" s="4"/>
      <c r="H17" s="4"/>
      <c r="I17" s="4">
        <f>Oct!C19</f>
        <v>802.7</v>
      </c>
      <c r="J17" s="4"/>
      <c r="K17" s="4"/>
      <c r="L17" s="4"/>
      <c r="M17" s="4"/>
      <c r="N17" s="4"/>
      <c r="O17" s="4"/>
    </row>
    <row r="18" spans="1:15" x14ac:dyDescent="0.2">
      <c r="A18" s="1" t="s">
        <v>170</v>
      </c>
      <c r="B18" s="55">
        <f t="shared" si="1"/>
        <v>4</v>
      </c>
      <c r="C18" s="35"/>
      <c r="D18" s="4"/>
      <c r="F18" s="4"/>
      <c r="G18" s="4"/>
      <c r="H18" s="4">
        <f>Sep!C25</f>
        <v>4</v>
      </c>
      <c r="I18" s="4"/>
      <c r="J18" s="4"/>
      <c r="K18" s="4"/>
      <c r="L18" s="4"/>
      <c r="M18" s="4"/>
      <c r="N18" s="4"/>
      <c r="O18" s="4"/>
    </row>
    <row r="19" spans="1:15" ht="16.5" thickBot="1" x14ac:dyDescent="0.3">
      <c r="B19" s="51">
        <f>SUM(B9:B18)</f>
        <v>19418.030000000002</v>
      </c>
      <c r="C19" s="50"/>
      <c r="D19" s="6">
        <f>SUM(D9:D18)</f>
        <v>1197.56</v>
      </c>
      <c r="E19" s="6">
        <f>SUM(E9:E18)</f>
        <v>2062</v>
      </c>
      <c r="F19" s="6">
        <f>SUM(F9:F18)</f>
        <v>896</v>
      </c>
      <c r="G19" s="6">
        <f>SUM(G9:G18)</f>
        <v>841</v>
      </c>
      <c r="H19" s="6">
        <f>SUM(H9:H18)</f>
        <v>3578</v>
      </c>
      <c r="I19" s="6">
        <f>SUM(I9:I18)</f>
        <v>2645</v>
      </c>
      <c r="J19" s="6">
        <f>SUM(J9:J18)</f>
        <v>1151.4000000000001</v>
      </c>
      <c r="K19" s="6">
        <f>SUM(K9:K18)</f>
        <v>474.85</v>
      </c>
      <c r="L19" s="6">
        <f>SUM(L9:L18)</f>
        <v>474.71</v>
      </c>
      <c r="M19" s="6">
        <f>SUM(M9:M18)</f>
        <v>1838.33</v>
      </c>
      <c r="N19" s="6">
        <f>SUM(N9:N18)</f>
        <v>1157.45</v>
      </c>
      <c r="O19" s="6">
        <f>SUM(O9:O18)</f>
        <v>3101.73</v>
      </c>
    </row>
    <row r="20" spans="1:15" ht="16.5" thickTop="1" x14ac:dyDescent="0.25">
      <c r="A20" s="1" t="s">
        <v>127</v>
      </c>
      <c r="B20" s="59">
        <f>SUM(D20:O20)</f>
        <v>6000</v>
      </c>
      <c r="C20" s="35"/>
      <c r="D20" s="4"/>
      <c r="E20" s="4"/>
      <c r="F20" s="4"/>
      <c r="G20" s="59">
        <f>Aug!C20+Aug!C21</f>
        <v>6000</v>
      </c>
      <c r="H20" s="4"/>
      <c r="I20" s="4"/>
      <c r="J20" s="4"/>
      <c r="K20" s="4"/>
      <c r="L20" s="4"/>
      <c r="M20" s="4"/>
      <c r="N20" s="4"/>
      <c r="O20" s="4"/>
    </row>
    <row r="21" spans="1:15" ht="15.75" x14ac:dyDescent="0.25">
      <c r="A21" s="1" t="s">
        <v>128</v>
      </c>
      <c r="B21" s="30">
        <f>B19+B20</f>
        <v>25418.030000000002</v>
      </c>
      <c r="C21" s="35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5" x14ac:dyDescent="0.2">
      <c r="B22" s="4">
        <f>B7-B21</f>
        <v>297.68999999999505</v>
      </c>
      <c r="C22" s="35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5" x14ac:dyDescent="0.2">
      <c r="B23" s="4"/>
      <c r="C23" s="35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 ht="15.75" x14ac:dyDescent="0.25">
      <c r="A24" s="23" t="s">
        <v>48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</row>
    <row r="25" spans="1:15" ht="17.25" x14ac:dyDescent="0.35">
      <c r="A25" s="47" t="s">
        <v>3</v>
      </c>
      <c r="B25" s="54" t="s">
        <v>21</v>
      </c>
      <c r="C25" s="35"/>
      <c r="D25" s="5" t="s">
        <v>0</v>
      </c>
      <c r="E25" s="5" t="s">
        <v>1</v>
      </c>
      <c r="F25" s="5" t="s">
        <v>4</v>
      </c>
      <c r="G25" s="5" t="s">
        <v>5</v>
      </c>
      <c r="H25" s="5" t="s">
        <v>6</v>
      </c>
      <c r="I25" s="5" t="s">
        <v>7</v>
      </c>
      <c r="J25" s="5" t="s">
        <v>8</v>
      </c>
      <c r="K25" s="5" t="s">
        <v>9</v>
      </c>
      <c r="L25" s="5" t="s">
        <v>10</v>
      </c>
      <c r="M25" s="5" t="s">
        <v>11</v>
      </c>
      <c r="N25" s="5" t="s">
        <v>12</v>
      </c>
      <c r="O25" s="5" t="s">
        <v>2</v>
      </c>
    </row>
    <row r="26" spans="1:15" x14ac:dyDescent="0.2">
      <c r="A26" s="89" t="s">
        <v>197</v>
      </c>
      <c r="B26" s="4">
        <f>SUM(D26:O26)</f>
        <v>839</v>
      </c>
      <c r="C26" s="35"/>
      <c r="D26" s="4"/>
      <c r="E26" s="4"/>
      <c r="F26" s="4"/>
      <c r="G26" s="4"/>
      <c r="H26" s="4"/>
      <c r="I26" s="4"/>
      <c r="J26" s="4">
        <f>Nov!H12</f>
        <v>839</v>
      </c>
      <c r="K26" s="4"/>
      <c r="L26" s="4"/>
      <c r="M26" s="4"/>
      <c r="O26" s="4"/>
    </row>
    <row r="27" spans="1:15" x14ac:dyDescent="0.2">
      <c r="A27" s="96" t="s">
        <v>198</v>
      </c>
      <c r="B27" s="4">
        <f>SUM(D27:O27)</f>
        <v>514.78</v>
      </c>
      <c r="C27" s="35"/>
      <c r="D27" s="4"/>
      <c r="E27" s="4"/>
      <c r="F27" s="4"/>
      <c r="G27" s="4"/>
      <c r="H27" s="4"/>
      <c r="I27" s="4"/>
      <c r="J27" s="4">
        <f>Nov!H14+Nov!H15+Nov!H16</f>
        <v>514.78</v>
      </c>
      <c r="K27" s="4"/>
      <c r="L27" s="4"/>
      <c r="M27" s="4"/>
      <c r="N27" s="4"/>
      <c r="O27" s="4"/>
    </row>
    <row r="28" spans="1:15" x14ac:dyDescent="0.2">
      <c r="A28" s="39" t="s">
        <v>199</v>
      </c>
      <c r="B28" s="4">
        <f>SUM(D28:O28)</f>
        <v>953</v>
      </c>
      <c r="C28" s="35"/>
      <c r="D28" s="4"/>
      <c r="E28" s="4"/>
      <c r="F28" s="4"/>
      <c r="G28" s="4"/>
      <c r="H28" s="4"/>
      <c r="I28" s="4"/>
      <c r="J28" s="4"/>
      <c r="K28" s="4"/>
      <c r="L28" s="4"/>
      <c r="M28" s="4"/>
      <c r="N28" s="4">
        <f>Mar!H12+Mar!H13</f>
        <v>953</v>
      </c>
      <c r="O28" s="4"/>
    </row>
    <row r="29" spans="1:15" ht="15.75" thickBot="1" x14ac:dyDescent="0.25">
      <c r="A29" s="1" t="s">
        <v>116</v>
      </c>
      <c r="B29" s="75">
        <f>SUM(B26:B28)</f>
        <v>2306.7799999999997</v>
      </c>
      <c r="C29" s="35"/>
      <c r="D29" s="6">
        <f t="shared" ref="D29:O29" si="2">SUM(D26:D28)</f>
        <v>0</v>
      </c>
      <c r="E29" s="6">
        <f t="shared" si="2"/>
        <v>0</v>
      </c>
      <c r="F29" s="6">
        <f t="shared" si="2"/>
        <v>0</v>
      </c>
      <c r="G29" s="6">
        <f t="shared" si="2"/>
        <v>0</v>
      </c>
      <c r="H29" s="6">
        <f t="shared" si="2"/>
        <v>0</v>
      </c>
      <c r="I29" s="6">
        <f t="shared" si="2"/>
        <v>0</v>
      </c>
      <c r="J29" s="6">
        <f t="shared" si="2"/>
        <v>1353.78</v>
      </c>
      <c r="K29" s="6">
        <f t="shared" si="2"/>
        <v>0</v>
      </c>
      <c r="L29" s="6">
        <f t="shared" si="2"/>
        <v>0</v>
      </c>
      <c r="M29" s="6">
        <f t="shared" si="2"/>
        <v>0</v>
      </c>
      <c r="N29" s="6">
        <f t="shared" si="2"/>
        <v>953</v>
      </c>
      <c r="O29" s="6">
        <f t="shared" si="2"/>
        <v>0</v>
      </c>
    </row>
    <row r="30" spans="1:15" ht="16.5" thickTop="1" x14ac:dyDescent="0.25">
      <c r="A30" s="96" t="s">
        <v>181</v>
      </c>
      <c r="B30" s="59">
        <f>SUM(D30:O30)</f>
        <v>6000</v>
      </c>
      <c r="C30" s="35"/>
      <c r="D30" s="4">
        <f>May!H12</f>
        <v>0</v>
      </c>
      <c r="E30" s="4">
        <f>Jun!H12</f>
        <v>0</v>
      </c>
      <c r="F30" s="4">
        <f>Jul!H12</f>
        <v>0</v>
      </c>
      <c r="G30" s="59">
        <f>Aug!H12+Aug!H13</f>
        <v>6000</v>
      </c>
      <c r="H30" s="4">
        <f>Sep!H12</f>
        <v>0</v>
      </c>
      <c r="I30" s="4">
        <f>Oct!H12</f>
        <v>0</v>
      </c>
      <c r="J30" s="4"/>
      <c r="K30" s="4"/>
      <c r="L30" s="4">
        <f>Jan!H12</f>
        <v>0</v>
      </c>
      <c r="M30" s="4"/>
      <c r="N30" s="4"/>
      <c r="O30" s="31"/>
    </row>
    <row r="31" spans="1:15" ht="15.75" thickBot="1" x14ac:dyDescent="0.25">
      <c r="A31" s="1" t="s">
        <v>116</v>
      </c>
      <c r="B31" s="6">
        <f>B29+B30</f>
        <v>8306.7799999999988</v>
      </c>
      <c r="C31" s="35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1:15" ht="16.5" thickTop="1" x14ac:dyDescent="0.25">
      <c r="A32" s="47" t="s">
        <v>14</v>
      </c>
      <c r="B32" s="4"/>
      <c r="C32" s="35"/>
      <c r="D32" s="5" t="s">
        <v>0</v>
      </c>
      <c r="E32" s="5" t="s">
        <v>1</v>
      </c>
      <c r="F32" s="5" t="s">
        <v>4</v>
      </c>
      <c r="G32" s="5" t="s">
        <v>5</v>
      </c>
      <c r="H32" s="5" t="s">
        <v>6</v>
      </c>
      <c r="I32" s="5" t="s">
        <v>7</v>
      </c>
      <c r="J32" s="5" t="s">
        <v>8</v>
      </c>
      <c r="K32" s="5" t="s">
        <v>9</v>
      </c>
      <c r="L32" s="5" t="s">
        <v>10</v>
      </c>
      <c r="M32" s="5" t="s">
        <v>11</v>
      </c>
      <c r="N32" s="5" t="s">
        <v>12</v>
      </c>
      <c r="O32" s="5" t="s">
        <v>2</v>
      </c>
    </row>
    <row r="33" spans="1:15" x14ac:dyDescent="0.2">
      <c r="A33" s="89" t="s">
        <v>185</v>
      </c>
      <c r="B33" s="4">
        <f t="shared" ref="B33:B37" si="3">SUM(D33:O33)</f>
        <v>1095</v>
      </c>
      <c r="C33" s="35"/>
      <c r="D33" s="4"/>
      <c r="E33" s="4"/>
      <c r="F33" s="4"/>
      <c r="G33" s="4"/>
      <c r="H33" s="4"/>
      <c r="I33" s="4"/>
      <c r="J33" s="4"/>
      <c r="K33" s="4">
        <f>Dec!H17</f>
        <v>1095</v>
      </c>
      <c r="L33" s="4"/>
      <c r="M33" s="4"/>
      <c r="N33" s="4"/>
      <c r="O33" s="4"/>
    </row>
    <row r="34" spans="1:15" x14ac:dyDescent="0.2">
      <c r="A34" s="96" t="s">
        <v>186</v>
      </c>
      <c r="B34" s="4">
        <f t="shared" si="3"/>
        <v>79</v>
      </c>
      <c r="C34" s="48"/>
      <c r="D34" s="4"/>
      <c r="E34" s="4"/>
      <c r="F34" s="4"/>
      <c r="G34" s="4"/>
      <c r="H34" s="4"/>
      <c r="I34" s="4"/>
      <c r="J34" s="4"/>
      <c r="K34" s="4">
        <f>Dec!H18</f>
        <v>79</v>
      </c>
      <c r="L34" s="4"/>
      <c r="M34" s="4"/>
      <c r="N34" s="4"/>
      <c r="O34" s="4"/>
    </row>
    <row r="35" spans="1:15" x14ac:dyDescent="0.2">
      <c r="A35" s="89" t="s">
        <v>189</v>
      </c>
      <c r="B35" s="4">
        <f t="shared" si="3"/>
        <v>1673.18</v>
      </c>
      <c r="C35" s="48"/>
      <c r="D35" s="4"/>
      <c r="E35" s="4"/>
      <c r="F35" s="4"/>
      <c r="G35" s="4"/>
      <c r="H35" s="4"/>
      <c r="I35" s="4"/>
      <c r="J35" s="4"/>
      <c r="K35" s="4"/>
      <c r="L35" s="4">
        <v>330</v>
      </c>
      <c r="M35" s="4">
        <f>Feb!H17</f>
        <v>1343.18</v>
      </c>
      <c r="N35" s="4"/>
      <c r="O35" s="4"/>
    </row>
    <row r="36" spans="1:15" x14ac:dyDescent="0.2">
      <c r="A36" s="96" t="s">
        <v>190</v>
      </c>
      <c r="B36" s="4">
        <f>SUM(D36:O36)</f>
        <v>138</v>
      </c>
      <c r="C36" s="35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>
        <f>Apr!H19+Apr!H20</f>
        <v>138</v>
      </c>
    </row>
    <row r="37" spans="1:15" x14ac:dyDescent="0.2">
      <c r="A37" s="39" t="s">
        <v>170</v>
      </c>
      <c r="B37" s="4">
        <f t="shared" si="3"/>
        <v>6.09</v>
      </c>
      <c r="C37" s="48"/>
      <c r="D37" s="4"/>
      <c r="E37" s="4"/>
      <c r="F37" s="4"/>
      <c r="G37" s="4"/>
      <c r="H37" s="4"/>
      <c r="I37" s="4"/>
      <c r="J37" s="4">
        <f>Nov!H21+Nov!H23</f>
        <v>6.09</v>
      </c>
      <c r="K37" s="4"/>
      <c r="L37" s="4"/>
      <c r="M37" s="4"/>
      <c r="N37" s="4"/>
      <c r="O37" s="4"/>
    </row>
    <row r="38" spans="1:15" ht="15.75" thickBot="1" x14ac:dyDescent="0.25">
      <c r="A38" s="1" t="s">
        <v>45</v>
      </c>
      <c r="B38" s="6">
        <f>SUM(B33:B37)</f>
        <v>2991.2700000000004</v>
      </c>
      <c r="C38" s="48"/>
      <c r="D38" s="6">
        <f>SUM(D33:D37)</f>
        <v>0</v>
      </c>
      <c r="E38" s="6">
        <f>SUM(E33:E37)</f>
        <v>0</v>
      </c>
      <c r="F38" s="6">
        <f>SUM(F33:F37)</f>
        <v>0</v>
      </c>
      <c r="G38" s="6">
        <f>SUM(G33:G37)</f>
        <v>0</v>
      </c>
      <c r="H38" s="6">
        <f>SUM(H33:H37)</f>
        <v>0</v>
      </c>
      <c r="I38" s="6">
        <f>SUM(I33:I37)</f>
        <v>0</v>
      </c>
      <c r="J38" s="6">
        <f>SUM(J33:J37)</f>
        <v>6.09</v>
      </c>
      <c r="K38" s="6">
        <f>SUM(K33:K37)</f>
        <v>1174</v>
      </c>
      <c r="L38" s="6">
        <f>SUM(L33:L37)</f>
        <v>330</v>
      </c>
      <c r="M38" s="6">
        <f>SUM(M33:M37)</f>
        <v>1343.18</v>
      </c>
      <c r="N38" s="6">
        <f>SUM(N33:N37)</f>
        <v>0</v>
      </c>
      <c r="O38" s="6">
        <f>SUM(O33:O37)</f>
        <v>138</v>
      </c>
    </row>
    <row r="39" spans="1:15" ht="16.5" thickTop="1" x14ac:dyDescent="0.25">
      <c r="A39" s="96" t="s">
        <v>182</v>
      </c>
      <c r="B39" s="59">
        <f t="shared" ref="B39" si="4">SUM(D39:O39)</f>
        <v>6423.62</v>
      </c>
      <c r="C39" s="48"/>
      <c r="D39" s="4"/>
      <c r="E39" s="4"/>
      <c r="F39" s="4"/>
      <c r="G39" s="59">
        <f>Aug!H18</f>
        <v>6423.62</v>
      </c>
      <c r="H39" s="4"/>
      <c r="I39" s="4"/>
      <c r="J39" s="4"/>
      <c r="K39" s="4"/>
      <c r="L39" s="4"/>
      <c r="M39" s="4"/>
      <c r="N39" s="4"/>
      <c r="O39" s="4"/>
    </row>
    <row r="40" spans="1:15" ht="15.75" thickBot="1" x14ac:dyDescent="0.25">
      <c r="A40" s="1" t="s">
        <v>114</v>
      </c>
      <c r="B40" s="58">
        <f>B38+B39</f>
        <v>9414.89</v>
      </c>
      <c r="C40" s="48"/>
    </row>
    <row r="41" spans="1:15" ht="15.75" thickTop="1" x14ac:dyDescent="0.2">
      <c r="C41" s="48"/>
    </row>
    <row r="42" spans="1:15" ht="15.75" x14ac:dyDescent="0.25">
      <c r="A42" s="1" t="s">
        <v>133</v>
      </c>
      <c r="B42" s="74">
        <f>B5+B29</f>
        <v>21598.879999999997</v>
      </c>
      <c r="C42" s="48"/>
      <c r="E42" s="16">
        <f>B38+B19</f>
        <v>22409.300000000003</v>
      </c>
    </row>
    <row r="43" spans="1:15" ht="15.75" x14ac:dyDescent="0.25">
      <c r="A43" s="1" t="s">
        <v>134</v>
      </c>
      <c r="B43" s="73">
        <f>B19+B38</f>
        <v>22409.300000000003</v>
      </c>
      <c r="C43" s="48"/>
    </row>
    <row r="44" spans="1:15" ht="16.5" thickBot="1" x14ac:dyDescent="0.3">
      <c r="A44" s="1" t="s">
        <v>125</v>
      </c>
      <c r="B44" s="76">
        <f>B42-B43</f>
        <v>-810.42000000000553</v>
      </c>
      <c r="C44" s="48"/>
    </row>
    <row r="45" spans="1:15" ht="15.75" thickTop="1" x14ac:dyDescent="0.2">
      <c r="C45" s="48"/>
      <c r="J45" s="64">
        <f>I51+I52</f>
        <v>26153.68</v>
      </c>
    </row>
    <row r="46" spans="1:15" x14ac:dyDescent="0.2"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</row>
    <row r="47" spans="1:15" x14ac:dyDescent="0.2">
      <c r="A47" s="68"/>
      <c r="B47" s="68"/>
      <c r="C47" s="68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</row>
    <row r="48" spans="1:15" ht="15.75" x14ac:dyDescent="0.25">
      <c r="A48" s="27" t="s">
        <v>136</v>
      </c>
      <c r="B48" s="1" t="s">
        <v>21</v>
      </c>
    </row>
    <row r="49" spans="1:18" ht="17.25" x14ac:dyDescent="0.35">
      <c r="A49" s="3">
        <v>9750</v>
      </c>
      <c r="D49" s="66" t="s">
        <v>0</v>
      </c>
      <c r="E49" s="67" t="s">
        <v>1</v>
      </c>
      <c r="F49" s="67" t="s">
        <v>4</v>
      </c>
      <c r="G49" s="67" t="s">
        <v>5</v>
      </c>
      <c r="H49" s="67" t="s">
        <v>6</v>
      </c>
      <c r="I49" s="67" t="s">
        <v>7</v>
      </c>
      <c r="J49" s="67" t="s">
        <v>8</v>
      </c>
      <c r="K49" s="67" t="s">
        <v>9</v>
      </c>
      <c r="L49" s="67" t="s">
        <v>10</v>
      </c>
      <c r="M49" s="67" t="s">
        <v>11</v>
      </c>
      <c r="N49" s="67" t="s">
        <v>12</v>
      </c>
      <c r="O49" s="67" t="s">
        <v>2</v>
      </c>
    </row>
    <row r="50" spans="1:18" x14ac:dyDescent="0.2">
      <c r="A50" s="1" t="s">
        <v>129</v>
      </c>
      <c r="B50" s="60">
        <f>O50</f>
        <v>28111.009999999995</v>
      </c>
      <c r="C50" s="61"/>
      <c r="D50" s="60">
        <f>May!C9</f>
        <v>26615.759999999998</v>
      </c>
      <c r="E50" s="60">
        <f>Jun!C9</f>
        <v>24553.759999999998</v>
      </c>
      <c r="F50" s="60">
        <f>Jul!C9</f>
        <v>28029.46</v>
      </c>
      <c r="G50" s="78">
        <f>Aug!C9</f>
        <v>27612.080000000002</v>
      </c>
      <c r="H50" s="60">
        <f>Sep!C9</f>
        <v>27210.73</v>
      </c>
      <c r="I50" s="60">
        <f>Oct!C9</f>
        <v>26153.68</v>
      </c>
      <c r="J50" s="4">
        <f>Nov!C9</f>
        <v>25002.28</v>
      </c>
      <c r="K50" s="60">
        <f>Dec!C9</f>
        <v>26161.23</v>
      </c>
      <c r="L50" s="60">
        <f>Jan!C9</f>
        <v>27305.62</v>
      </c>
      <c r="M50" s="60">
        <f>Feb!C9</f>
        <v>27109.089999999997</v>
      </c>
      <c r="N50" s="60">
        <f>Mar!C9</f>
        <v>27602.889999999996</v>
      </c>
      <c r="O50" s="60">
        <f>Apr!C9</f>
        <v>28111.009999999995</v>
      </c>
      <c r="P50" s="64"/>
      <c r="Q50" s="64"/>
      <c r="R50" s="64"/>
    </row>
    <row r="51" spans="1:18" x14ac:dyDescent="0.2">
      <c r="A51" s="1" t="s">
        <v>130</v>
      </c>
      <c r="B51" s="60">
        <f>D51</f>
        <v>27813.319999999992</v>
      </c>
      <c r="C51" s="61"/>
      <c r="D51" s="60">
        <f>May!C3</f>
        <v>27813.319999999992</v>
      </c>
      <c r="E51" s="60">
        <f>Jun!C3</f>
        <v>26615.759999999998</v>
      </c>
      <c r="F51" s="60">
        <f>Jul!C3</f>
        <v>24553.759999999998</v>
      </c>
      <c r="G51" s="78">
        <f>Aug!C3</f>
        <v>28029.46</v>
      </c>
      <c r="H51" s="60">
        <f>Sep!C3</f>
        <v>27612.080000000002</v>
      </c>
      <c r="I51" s="60">
        <f>Oct!C3</f>
        <v>27210.73</v>
      </c>
      <c r="J51" s="4">
        <f>Nov!C3</f>
        <v>26153.68</v>
      </c>
      <c r="K51" s="60">
        <f>Dec!C3</f>
        <v>25002.28</v>
      </c>
      <c r="L51" s="60">
        <f>Jan!C3</f>
        <v>26161.23</v>
      </c>
      <c r="M51" s="60">
        <f>Feb!C3</f>
        <v>27305.62</v>
      </c>
      <c r="N51" s="60">
        <f>Mar!C3</f>
        <v>27109.089999999997</v>
      </c>
      <c r="O51" s="60">
        <f>Apr!C3</f>
        <v>27602.889999999996</v>
      </c>
      <c r="P51" s="64"/>
      <c r="Q51" s="64"/>
      <c r="R51" s="64"/>
    </row>
    <row r="52" spans="1:18" ht="15.75" thickBot="1" x14ac:dyDescent="0.25">
      <c r="A52" s="1" t="s">
        <v>135</v>
      </c>
      <c r="B52" s="62">
        <f>B50-B51</f>
        <v>297.69000000000233</v>
      </c>
      <c r="C52" s="72"/>
      <c r="D52" s="62">
        <f>D50-D51</f>
        <v>-1197.559999999994</v>
      </c>
      <c r="E52" s="62">
        <f>E50-E51</f>
        <v>-2062</v>
      </c>
      <c r="F52" s="62">
        <f>F50-F51</f>
        <v>3475.7000000000007</v>
      </c>
      <c r="G52" s="62">
        <f t="shared" ref="G52:O52" si="5">G50-G51</f>
        <v>-417.37999999999738</v>
      </c>
      <c r="H52" s="62">
        <f t="shared" si="5"/>
        <v>-401.35000000000218</v>
      </c>
      <c r="I52" s="79">
        <f t="shared" si="5"/>
        <v>-1057.0499999999993</v>
      </c>
      <c r="J52" s="62">
        <f t="shared" si="5"/>
        <v>-1151.4000000000015</v>
      </c>
      <c r="K52" s="62">
        <f t="shared" si="5"/>
        <v>1158.9500000000007</v>
      </c>
      <c r="L52" s="62">
        <f t="shared" si="5"/>
        <v>1144.3899999999994</v>
      </c>
      <c r="M52" s="62">
        <f t="shared" si="5"/>
        <v>-196.53000000000247</v>
      </c>
      <c r="N52" s="62">
        <f t="shared" si="5"/>
        <v>493.79999999999927</v>
      </c>
      <c r="O52" s="62">
        <f t="shared" si="5"/>
        <v>508.11999999999898</v>
      </c>
      <c r="P52" s="64"/>
      <c r="Q52" s="64"/>
      <c r="R52" s="64"/>
    </row>
    <row r="53" spans="1:18" ht="15.75" thickTop="1" x14ac:dyDescent="0.2">
      <c r="A53" s="3">
        <v>637</v>
      </c>
      <c r="B53" s="64"/>
      <c r="C53" s="61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</row>
    <row r="54" spans="1:18" x14ac:dyDescent="0.2">
      <c r="A54" s="1" t="s">
        <v>129</v>
      </c>
      <c r="B54" s="64">
        <f>O54</f>
        <v>5315.5099999999984</v>
      </c>
      <c r="C54" s="72"/>
      <c r="D54" s="64">
        <f>May!H9</f>
        <v>6423.62</v>
      </c>
      <c r="E54" s="64">
        <f>Jun!H9</f>
        <v>6423.62</v>
      </c>
      <c r="F54" s="64">
        <f>Jul!H9</f>
        <v>6423.62</v>
      </c>
      <c r="G54" s="64">
        <f>Aug!H9</f>
        <v>5999.9999999999991</v>
      </c>
      <c r="H54" s="64">
        <f>Sep!H9</f>
        <v>5999.9999999999991</v>
      </c>
      <c r="I54" s="64">
        <f>Oct!H9</f>
        <v>5999.9999999999991</v>
      </c>
      <c r="J54" s="64">
        <f>Nov!H9</f>
        <v>7347.6899999999987</v>
      </c>
      <c r="K54" s="64">
        <f>Dec!H9</f>
        <v>6173.6899999999987</v>
      </c>
      <c r="L54" s="64">
        <f>Jan!H9</f>
        <v>5843.6899999999987</v>
      </c>
      <c r="M54" s="64">
        <f>Feb!H9</f>
        <v>4500.5099999999984</v>
      </c>
      <c r="N54" s="64">
        <f>Mar!H9</f>
        <v>5453.5099999999984</v>
      </c>
      <c r="O54" s="64">
        <f>Apr!H9</f>
        <v>5315.5099999999984</v>
      </c>
      <c r="P54" s="64"/>
      <c r="Q54" s="64"/>
      <c r="R54" s="64"/>
    </row>
    <row r="55" spans="1:18" x14ac:dyDescent="0.2">
      <c r="A55" s="1" t="s">
        <v>130</v>
      </c>
      <c r="B55" s="64">
        <f>D55</f>
        <v>6423.62</v>
      </c>
      <c r="C55" s="72"/>
      <c r="D55" s="64">
        <f>May!H3</f>
        <v>6423.62</v>
      </c>
      <c r="E55" s="64">
        <f>Jun!H3</f>
        <v>6423.62</v>
      </c>
      <c r="F55" s="64">
        <f>Jul!H3</f>
        <v>6423.62</v>
      </c>
      <c r="G55" s="64">
        <f>Aug!H3</f>
        <v>6423.62</v>
      </c>
      <c r="H55" s="64">
        <f>Sep!H3</f>
        <v>5999.9999999999991</v>
      </c>
      <c r="I55" s="64">
        <f>Oct!H3</f>
        <v>5999.9999999999991</v>
      </c>
      <c r="J55" s="64">
        <f>Nov!H3</f>
        <v>5999.9999999999991</v>
      </c>
      <c r="K55" s="64">
        <f>Dec!H3</f>
        <v>7347.6899999999987</v>
      </c>
      <c r="L55" s="64">
        <f>Jan!H3</f>
        <v>6173.6899999999987</v>
      </c>
      <c r="M55" s="64">
        <f>Feb!H3</f>
        <v>5843.6899999999987</v>
      </c>
      <c r="N55" s="64">
        <f>Mar!H3</f>
        <v>4500.5099999999984</v>
      </c>
      <c r="O55" s="64">
        <f>Apr!H3</f>
        <v>5453.5099999999984</v>
      </c>
      <c r="P55" s="64"/>
      <c r="Q55" s="64"/>
      <c r="R55" s="64"/>
    </row>
    <row r="56" spans="1:18" ht="15.75" thickBot="1" x14ac:dyDescent="0.25">
      <c r="A56" s="1" t="s">
        <v>135</v>
      </c>
      <c r="B56" s="65">
        <f>B54-B55</f>
        <v>-1108.1100000000015</v>
      </c>
      <c r="C56" s="72"/>
      <c r="D56" s="65">
        <f>D54-D55</f>
        <v>0</v>
      </c>
      <c r="E56" s="65">
        <f t="shared" ref="E56:O56" si="6">E54-E55</f>
        <v>0</v>
      </c>
      <c r="F56" s="65">
        <f t="shared" si="6"/>
        <v>0</v>
      </c>
      <c r="G56" s="65">
        <f t="shared" si="6"/>
        <v>-423.6200000000008</v>
      </c>
      <c r="H56" s="65">
        <f t="shared" si="6"/>
        <v>0</v>
      </c>
      <c r="I56" s="65">
        <f t="shared" si="6"/>
        <v>0</v>
      </c>
      <c r="J56" s="65">
        <f t="shared" si="6"/>
        <v>1347.6899999999996</v>
      </c>
      <c r="K56" s="65">
        <f t="shared" si="6"/>
        <v>-1174</v>
      </c>
      <c r="L56" s="65">
        <f t="shared" si="6"/>
        <v>-330</v>
      </c>
      <c r="M56" s="65">
        <f t="shared" si="6"/>
        <v>-1343.1800000000003</v>
      </c>
      <c r="N56" s="65">
        <f t="shared" si="6"/>
        <v>953</v>
      </c>
      <c r="O56" s="65">
        <f t="shared" si="6"/>
        <v>-138</v>
      </c>
      <c r="P56" s="64"/>
      <c r="Q56" s="64"/>
      <c r="R56" s="64"/>
    </row>
    <row r="57" spans="1:18" ht="15.75" thickTop="1" x14ac:dyDescent="0.2">
      <c r="B57" s="64"/>
      <c r="C57" s="72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</row>
    <row r="58" spans="1:18" ht="15.75" x14ac:dyDescent="0.25">
      <c r="A58" s="1" t="s">
        <v>139</v>
      </c>
      <c r="B58" s="73">
        <f>B52+B56</f>
        <v>-810.41999999999916</v>
      </c>
      <c r="C58" s="72"/>
      <c r="D58" s="64">
        <f>D52+D56</f>
        <v>-1197.559999999994</v>
      </c>
      <c r="E58" s="64">
        <f t="shared" ref="E58:O58" si="7">E52+E56</f>
        <v>-2062</v>
      </c>
      <c r="F58" s="64">
        <f t="shared" si="7"/>
        <v>3475.7000000000007</v>
      </c>
      <c r="G58" s="64">
        <f t="shared" si="7"/>
        <v>-840.99999999999818</v>
      </c>
      <c r="H58" s="64">
        <f t="shared" si="7"/>
        <v>-401.35000000000218</v>
      </c>
      <c r="I58" s="64">
        <f t="shared" si="7"/>
        <v>-1057.0499999999993</v>
      </c>
      <c r="J58" s="64">
        <f t="shared" si="7"/>
        <v>196.28999999999814</v>
      </c>
      <c r="K58" s="64">
        <f t="shared" si="7"/>
        <v>-15.049999999999272</v>
      </c>
      <c r="L58" s="64">
        <f t="shared" si="7"/>
        <v>814.38999999999942</v>
      </c>
      <c r="M58" s="64">
        <f t="shared" si="7"/>
        <v>-1539.7100000000028</v>
      </c>
      <c r="N58" s="64">
        <f t="shared" si="7"/>
        <v>1446.7999999999993</v>
      </c>
      <c r="O58" s="64">
        <f t="shared" si="7"/>
        <v>370.11999999999898</v>
      </c>
      <c r="P58" s="64"/>
      <c r="Q58" s="64"/>
      <c r="R58" s="64"/>
    </row>
    <row r="59" spans="1:18" x14ac:dyDescent="0.2">
      <c r="A59" s="1" t="s">
        <v>140</v>
      </c>
      <c r="B59" s="64"/>
      <c r="C59" s="72"/>
      <c r="D59" s="64">
        <f>D52-D63</f>
        <v>5.9117155615240335E-12</v>
      </c>
      <c r="E59" s="64">
        <f t="shared" ref="E59:O59" si="8">E52-E63</f>
        <v>0</v>
      </c>
      <c r="F59" s="64">
        <f t="shared" si="8"/>
        <v>0</v>
      </c>
      <c r="G59" s="64">
        <f t="shared" si="8"/>
        <v>2.7284841053187847E-12</v>
      </c>
      <c r="H59" s="64">
        <f t="shared" si="8"/>
        <v>-1.8189894035458565E-12</v>
      </c>
      <c r="I59" s="64">
        <f t="shared" si="8"/>
        <v>0</v>
      </c>
      <c r="J59" s="64">
        <f t="shared" si="8"/>
        <v>0</v>
      </c>
      <c r="K59" s="64">
        <f t="shared" si="8"/>
        <v>0</v>
      </c>
      <c r="L59" s="64">
        <f t="shared" si="8"/>
        <v>0</v>
      </c>
      <c r="M59" s="64">
        <f t="shared" si="8"/>
        <v>-2.5011104298755527E-12</v>
      </c>
      <c r="N59" s="64">
        <f t="shared" si="8"/>
        <v>-6.8212102632969618E-13</v>
      </c>
      <c r="O59" s="64">
        <f t="shared" si="8"/>
        <v>-9.0949470177292824E-13</v>
      </c>
      <c r="P59" s="64"/>
      <c r="Q59" s="64"/>
      <c r="R59" s="64"/>
    </row>
    <row r="60" spans="1:18" x14ac:dyDescent="0.2">
      <c r="A60" s="3">
        <v>9750</v>
      </c>
      <c r="B60" s="64"/>
      <c r="C60" s="72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</row>
    <row r="61" spans="1:18" x14ac:dyDescent="0.2">
      <c r="A61" s="1" t="s">
        <v>110</v>
      </c>
      <c r="B61" s="60">
        <f>SUM(D61:O61)</f>
        <v>25715.719999999998</v>
      </c>
      <c r="C61" s="35"/>
      <c r="D61" s="60">
        <f>D5</f>
        <v>0</v>
      </c>
      <c r="E61" s="60">
        <f>E5</f>
        <v>0</v>
      </c>
      <c r="F61" s="60">
        <f>F5</f>
        <v>4371.7</v>
      </c>
      <c r="G61" s="4">
        <f>G5+Aug!C12</f>
        <v>6423.62</v>
      </c>
      <c r="H61" s="60">
        <f>H5</f>
        <v>3176.6499999999996</v>
      </c>
      <c r="I61" s="60">
        <f>I5</f>
        <v>1587.95</v>
      </c>
      <c r="J61" s="60">
        <f>J5</f>
        <v>0</v>
      </c>
      <c r="K61" s="60">
        <f>K5</f>
        <v>1633.8</v>
      </c>
      <c r="L61" s="60">
        <f>L5</f>
        <v>1619.1</v>
      </c>
      <c r="M61" s="60">
        <f>M5</f>
        <v>1641.8</v>
      </c>
      <c r="N61" s="60">
        <f>N5</f>
        <v>1651.25</v>
      </c>
      <c r="O61" s="60">
        <f>O5</f>
        <v>3609.85</v>
      </c>
      <c r="P61" s="64"/>
      <c r="Q61" s="64"/>
      <c r="R61" s="64"/>
    </row>
    <row r="62" spans="1:18" x14ac:dyDescent="0.2">
      <c r="A62" s="1" t="s">
        <v>137</v>
      </c>
      <c r="B62" s="60">
        <f>SUM(D62:O62)</f>
        <v>25418.03</v>
      </c>
      <c r="C62" s="35"/>
      <c r="D62" s="60">
        <f>D19</f>
        <v>1197.56</v>
      </c>
      <c r="E62" s="60">
        <f>E19</f>
        <v>2062</v>
      </c>
      <c r="F62" s="60">
        <f>F19</f>
        <v>896</v>
      </c>
      <c r="G62" s="4">
        <f>G19+Aug!C20+Aug!C21</f>
        <v>6841</v>
      </c>
      <c r="H62" s="60">
        <f>H19</f>
        <v>3578</v>
      </c>
      <c r="I62" s="60">
        <f>I19</f>
        <v>2645</v>
      </c>
      <c r="J62" s="60">
        <f>J19</f>
        <v>1151.4000000000001</v>
      </c>
      <c r="K62" s="60">
        <f>K19</f>
        <v>474.85</v>
      </c>
      <c r="L62" s="60">
        <f>L19</f>
        <v>474.71</v>
      </c>
      <c r="M62" s="60">
        <f>M19</f>
        <v>1838.33</v>
      </c>
      <c r="N62" s="60">
        <f>N19</f>
        <v>1157.45</v>
      </c>
      <c r="O62" s="60">
        <f>O19</f>
        <v>3101.73</v>
      </c>
      <c r="P62" s="64"/>
      <c r="Q62" s="64"/>
      <c r="R62" s="64"/>
    </row>
    <row r="63" spans="1:18" ht="15.75" thickBot="1" x14ac:dyDescent="0.25">
      <c r="A63" s="1" t="s">
        <v>135</v>
      </c>
      <c r="B63" s="62">
        <f>B61-B62</f>
        <v>297.68999999999869</v>
      </c>
      <c r="C63" s="35"/>
      <c r="D63" s="62">
        <f>D61-D62</f>
        <v>-1197.56</v>
      </c>
      <c r="E63" s="62">
        <f t="shared" ref="E63:O63" si="9">E61-E62</f>
        <v>-2062</v>
      </c>
      <c r="F63" s="62">
        <f t="shared" si="9"/>
        <v>3475.7</v>
      </c>
      <c r="G63" s="62">
        <f t="shared" si="9"/>
        <v>-417.38000000000011</v>
      </c>
      <c r="H63" s="62">
        <f t="shared" si="9"/>
        <v>-401.35000000000036</v>
      </c>
      <c r="I63" s="79">
        <f t="shared" si="9"/>
        <v>-1057.05</v>
      </c>
      <c r="J63" s="62">
        <f t="shared" si="9"/>
        <v>-1151.4000000000001</v>
      </c>
      <c r="K63" s="62">
        <f t="shared" si="9"/>
        <v>1158.9499999999998</v>
      </c>
      <c r="L63" s="62">
        <f t="shared" si="9"/>
        <v>1144.3899999999999</v>
      </c>
      <c r="M63" s="62">
        <f t="shared" si="9"/>
        <v>-196.52999999999997</v>
      </c>
      <c r="N63" s="62">
        <f t="shared" si="9"/>
        <v>493.79999999999995</v>
      </c>
      <c r="O63" s="62">
        <f t="shared" si="9"/>
        <v>508.11999999999989</v>
      </c>
      <c r="P63" s="64"/>
      <c r="Q63" s="64"/>
      <c r="R63" s="64"/>
    </row>
    <row r="64" spans="1:18" ht="15.75" thickTop="1" x14ac:dyDescent="0.2">
      <c r="A64" s="3">
        <v>637</v>
      </c>
      <c r="B64" s="77"/>
      <c r="C64" s="35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64"/>
      <c r="Q64" s="64"/>
      <c r="R64" s="64"/>
    </row>
    <row r="65" spans="1:18" x14ac:dyDescent="0.2">
      <c r="A65" s="1" t="s">
        <v>110</v>
      </c>
      <c r="B65" s="60">
        <f>SUM(D65:O65)</f>
        <v>8306.7900000000009</v>
      </c>
      <c r="C65" s="72"/>
      <c r="D65" s="70">
        <f>May!H5</f>
        <v>0</v>
      </c>
      <c r="E65" s="70">
        <f>Jun!H5</f>
        <v>0</v>
      </c>
      <c r="F65" s="70">
        <f>Jul!H5</f>
        <v>0</v>
      </c>
      <c r="G65" s="64">
        <f>Aug!H5</f>
        <v>6000</v>
      </c>
      <c r="H65" s="70">
        <f>Sep!H5</f>
        <v>0</v>
      </c>
      <c r="I65" s="70">
        <f>Oct!H5</f>
        <v>0</v>
      </c>
      <c r="J65" s="70">
        <f>Nov!H5</f>
        <v>1353.7899999999997</v>
      </c>
      <c r="K65" s="70">
        <f>Dec!H5</f>
        <v>0</v>
      </c>
      <c r="L65" s="70">
        <f>Jan!H5</f>
        <v>0</v>
      </c>
      <c r="M65" s="70">
        <f>Feb!H5</f>
        <v>0</v>
      </c>
      <c r="N65" s="70">
        <f>Mar!H5</f>
        <v>953</v>
      </c>
      <c r="O65" s="70">
        <f>Apr!H5</f>
        <v>0</v>
      </c>
      <c r="P65" s="70"/>
      <c r="Q65" s="64"/>
      <c r="R65" s="64"/>
    </row>
    <row r="66" spans="1:18" x14ac:dyDescent="0.2">
      <c r="A66" s="1" t="s">
        <v>137</v>
      </c>
      <c r="B66" s="60">
        <f>SUM(D66:O66)</f>
        <v>9414.9</v>
      </c>
      <c r="C66" s="72"/>
      <c r="D66" s="70">
        <f>May!H7</f>
        <v>0</v>
      </c>
      <c r="E66" s="70">
        <f>Jun!H7</f>
        <v>0</v>
      </c>
      <c r="F66" s="70">
        <f>Jul!H7</f>
        <v>0</v>
      </c>
      <c r="G66" s="64">
        <f>Aug!H7</f>
        <v>6423.62</v>
      </c>
      <c r="H66" s="70">
        <f>Sep!H7</f>
        <v>0</v>
      </c>
      <c r="I66" s="70">
        <f>Sep!H7</f>
        <v>0</v>
      </c>
      <c r="J66" s="70">
        <f>Nov!H7</f>
        <v>6.1</v>
      </c>
      <c r="K66" s="70">
        <f>Dec!H7</f>
        <v>1174</v>
      </c>
      <c r="L66" s="70">
        <f>Jan!H7</f>
        <v>330</v>
      </c>
      <c r="M66" s="70">
        <f>Feb!H7</f>
        <v>1343.18</v>
      </c>
      <c r="N66" s="70">
        <f>Mar!H7</f>
        <v>0</v>
      </c>
      <c r="O66" s="70">
        <f>Apr!H7</f>
        <v>138</v>
      </c>
      <c r="P66" s="70"/>
      <c r="Q66" s="64"/>
      <c r="R66" s="64"/>
    </row>
    <row r="67" spans="1:18" ht="15.75" thickBot="1" x14ac:dyDescent="0.25">
      <c r="A67" s="1" t="s">
        <v>135</v>
      </c>
      <c r="B67" s="65">
        <f>B65-B66</f>
        <v>-1108.1099999999988</v>
      </c>
      <c r="C67" s="72"/>
      <c r="D67" s="71">
        <f>D65-D66</f>
        <v>0</v>
      </c>
      <c r="E67" s="71">
        <f t="shared" ref="E67:O67" si="10">E65-E66</f>
        <v>0</v>
      </c>
      <c r="F67" s="71">
        <f t="shared" si="10"/>
        <v>0</v>
      </c>
      <c r="G67" s="65">
        <f t="shared" si="10"/>
        <v>-423.61999999999989</v>
      </c>
      <c r="H67" s="71">
        <f t="shared" si="10"/>
        <v>0</v>
      </c>
      <c r="I67" s="71">
        <f t="shared" si="10"/>
        <v>0</v>
      </c>
      <c r="J67" s="71">
        <f t="shared" si="10"/>
        <v>1347.6899999999998</v>
      </c>
      <c r="K67" s="71">
        <f t="shared" si="10"/>
        <v>-1174</v>
      </c>
      <c r="L67" s="71">
        <f t="shared" si="10"/>
        <v>-330</v>
      </c>
      <c r="M67" s="71">
        <f t="shared" si="10"/>
        <v>-1343.18</v>
      </c>
      <c r="N67" s="71">
        <f t="shared" si="10"/>
        <v>953</v>
      </c>
      <c r="O67" s="71">
        <f t="shared" si="10"/>
        <v>-138</v>
      </c>
      <c r="P67" s="70"/>
      <c r="Q67" s="64"/>
      <c r="R67" s="64"/>
    </row>
    <row r="68" spans="1:18" ht="15.75" thickTop="1" x14ac:dyDescent="0.2">
      <c r="B68" s="64"/>
      <c r="C68" s="72"/>
      <c r="D68" s="64"/>
      <c r="E68" s="64"/>
      <c r="F68" s="64"/>
      <c r="G68" s="16"/>
      <c r="H68" s="64"/>
      <c r="I68" s="64"/>
      <c r="J68" s="64"/>
      <c r="K68" s="64"/>
      <c r="L68" s="64"/>
      <c r="M68" s="64"/>
      <c r="N68" s="16"/>
      <c r="O68" s="64"/>
      <c r="P68" s="64"/>
      <c r="Q68" s="64"/>
      <c r="R68" s="64"/>
    </row>
    <row r="69" spans="1:18" ht="15.75" x14ac:dyDescent="0.25">
      <c r="A69" s="1" t="s">
        <v>139</v>
      </c>
      <c r="B69" s="73">
        <f>B63+B67</f>
        <v>-810.42000000000007</v>
      </c>
      <c r="C69" s="72"/>
      <c r="D69" s="64">
        <f t="shared" ref="D69:O69" si="11">D56-D67</f>
        <v>0</v>
      </c>
      <c r="E69" s="64">
        <f t="shared" si="11"/>
        <v>0</v>
      </c>
      <c r="F69" s="64">
        <f t="shared" si="11"/>
        <v>0</v>
      </c>
      <c r="G69" s="64">
        <f t="shared" si="11"/>
        <v>-9.0949470177292824E-13</v>
      </c>
      <c r="H69" s="64">
        <f t="shared" si="11"/>
        <v>0</v>
      </c>
      <c r="I69" s="64">
        <f t="shared" si="11"/>
        <v>0</v>
      </c>
      <c r="J69" s="64">
        <f t="shared" si="11"/>
        <v>0</v>
      </c>
      <c r="K69" s="64">
        <f t="shared" si="11"/>
        <v>0</v>
      </c>
      <c r="L69" s="64">
        <f t="shared" si="11"/>
        <v>0</v>
      </c>
      <c r="M69" s="64">
        <f t="shared" si="11"/>
        <v>0</v>
      </c>
      <c r="N69" s="64">
        <f t="shared" si="11"/>
        <v>0</v>
      </c>
      <c r="O69" s="64">
        <f t="shared" si="11"/>
        <v>0</v>
      </c>
      <c r="P69" s="64"/>
      <c r="Q69" s="64"/>
      <c r="R69" s="64"/>
    </row>
    <row r="70" spans="1:18" x14ac:dyDescent="0.2">
      <c r="A70" s="1" t="s">
        <v>141</v>
      </c>
      <c r="B70" s="64"/>
      <c r="C70" s="72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</row>
    <row r="71" spans="1:18" ht="15.75" x14ac:dyDescent="0.25">
      <c r="A71" s="47" t="s">
        <v>142</v>
      </c>
      <c r="B71" s="64">
        <f>B58-B69</f>
        <v>9.0949470177292824E-13</v>
      </c>
      <c r="C71" s="72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</row>
    <row r="72" spans="1:18" x14ac:dyDescent="0.2"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</row>
    <row r="73" spans="1:18" x14ac:dyDescent="0.2">
      <c r="B73" s="64">
        <f>B44-B69</f>
        <v>-5.4569682106375694E-12</v>
      </c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</row>
    <row r="74" spans="1:18" x14ac:dyDescent="0.2"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</row>
    <row r="75" spans="1:18" x14ac:dyDescent="0.2"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</row>
    <row r="76" spans="1:18" x14ac:dyDescent="0.2"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</row>
    <row r="77" spans="1:18" x14ac:dyDescent="0.2"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</row>
    <row r="78" spans="1:18" x14ac:dyDescent="0.2"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</row>
  </sheetData>
  <pageMargins left="0.7" right="0.7" top="0.75" bottom="0.75" header="0.3" footer="0.3"/>
  <pageSetup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/>
  </sheetViews>
  <sheetFormatPr defaultRowHeight="15" x14ac:dyDescent="0.2"/>
  <cols>
    <col min="1" max="1" width="29.5703125" style="1" customWidth="1"/>
    <col min="2" max="2" width="11.42578125" style="1" bestFit="1" customWidth="1"/>
    <col min="3" max="3" width="14.28515625" style="1" bestFit="1" customWidth="1"/>
    <col min="4" max="4" width="9.140625" style="1"/>
    <col min="5" max="5" width="5.140625" style="1" customWidth="1"/>
    <col min="6" max="6" width="24.28515625" style="1" bestFit="1" customWidth="1"/>
    <col min="7" max="7" width="9.42578125" style="1" customWidth="1"/>
    <col min="8" max="8" width="12.85546875" style="1" bestFit="1" customWidth="1"/>
    <col min="9" max="16384" width="9.140625" style="1"/>
  </cols>
  <sheetData>
    <row r="1" spans="1:8" ht="15.75" x14ac:dyDescent="0.25">
      <c r="A1" s="23" t="s">
        <v>47</v>
      </c>
      <c r="C1" s="2">
        <v>2021</v>
      </c>
      <c r="E1" s="48"/>
      <c r="F1" s="23" t="s">
        <v>48</v>
      </c>
      <c r="H1" s="2">
        <v>2021</v>
      </c>
    </row>
    <row r="2" spans="1:8" x14ac:dyDescent="0.2">
      <c r="C2" s="2" t="s">
        <v>0</v>
      </c>
      <c r="E2" s="48"/>
      <c r="H2" s="2" t="s">
        <v>0</v>
      </c>
    </row>
    <row r="3" spans="1:8" ht="15.75" x14ac:dyDescent="0.25">
      <c r="A3" s="1" t="s">
        <v>49</v>
      </c>
      <c r="B3" s="12">
        <v>44317</v>
      </c>
      <c r="C3" s="30">
        <f>'FY2021-22 State of Fin Pos'!C7</f>
        <v>27813.319999999992</v>
      </c>
      <c r="E3" s="48"/>
      <c r="F3" s="1" t="s">
        <v>49</v>
      </c>
      <c r="G3" s="12">
        <v>44317</v>
      </c>
      <c r="H3" s="30">
        <f>'FY2021-22 State of Fin Pos'!C8</f>
        <v>6423.62</v>
      </c>
    </row>
    <row r="4" spans="1:8" x14ac:dyDescent="0.2">
      <c r="B4" s="12"/>
      <c r="E4" s="48"/>
      <c r="G4" s="12"/>
      <c r="H4" s="26"/>
    </row>
    <row r="5" spans="1:8" x14ac:dyDescent="0.2">
      <c r="A5" s="94" t="s">
        <v>161</v>
      </c>
      <c r="B5" s="12"/>
      <c r="C5" s="4">
        <v>0</v>
      </c>
      <c r="E5" s="48"/>
      <c r="F5" s="94" t="s">
        <v>161</v>
      </c>
      <c r="G5" s="12"/>
      <c r="H5" s="4">
        <v>0</v>
      </c>
    </row>
    <row r="6" spans="1:8" x14ac:dyDescent="0.2">
      <c r="A6" s="8"/>
      <c r="B6" s="12"/>
      <c r="C6" s="4"/>
      <c r="E6" s="48"/>
      <c r="F6" s="8"/>
      <c r="G6" s="12"/>
      <c r="H6" s="4"/>
    </row>
    <row r="7" spans="1:8" x14ac:dyDescent="0.2">
      <c r="A7" s="94" t="s">
        <v>162</v>
      </c>
      <c r="B7" s="12"/>
      <c r="C7" s="4">
        <v>1197.56</v>
      </c>
      <c r="E7" s="48"/>
      <c r="F7" s="94" t="s">
        <v>162</v>
      </c>
      <c r="G7" s="12"/>
      <c r="H7" s="4">
        <v>0</v>
      </c>
    </row>
    <row r="8" spans="1:8" x14ac:dyDescent="0.2">
      <c r="B8" s="12"/>
      <c r="E8" s="48"/>
      <c r="G8" s="12"/>
    </row>
    <row r="9" spans="1:8" ht="16.5" thickBot="1" x14ac:dyDescent="0.3">
      <c r="A9" s="1" t="s">
        <v>50</v>
      </c>
      <c r="B9" s="12">
        <v>44335</v>
      </c>
      <c r="C9" s="51">
        <v>26615.759999999998</v>
      </c>
      <c r="E9" s="48"/>
      <c r="F9" s="1" t="s">
        <v>50</v>
      </c>
      <c r="G9" s="12">
        <v>44347</v>
      </c>
      <c r="H9" s="51">
        <v>6423.62</v>
      </c>
    </row>
    <row r="10" spans="1:8" ht="15.75" thickTop="1" x14ac:dyDescent="0.2">
      <c r="B10" s="12"/>
      <c r="E10" s="48"/>
    </row>
    <row r="11" spans="1:8" ht="15.75" x14ac:dyDescent="0.25">
      <c r="A11" s="23" t="s">
        <v>51</v>
      </c>
      <c r="B11" s="2" t="s">
        <v>52</v>
      </c>
      <c r="C11" s="2" t="s">
        <v>53</v>
      </c>
      <c r="E11" s="48"/>
      <c r="F11" s="23" t="s">
        <v>51</v>
      </c>
      <c r="G11" s="2" t="s">
        <v>52</v>
      </c>
      <c r="H11" s="2" t="s">
        <v>53</v>
      </c>
    </row>
    <row r="12" spans="1:8" x14ac:dyDescent="0.2">
      <c r="B12" s="12"/>
      <c r="C12" s="4"/>
      <c r="E12" s="48"/>
    </row>
    <row r="13" spans="1:8" x14ac:dyDescent="0.2">
      <c r="E13" s="48"/>
    </row>
    <row r="14" spans="1:8" ht="15.75" thickBot="1" x14ac:dyDescent="0.25">
      <c r="A14" s="1" t="s">
        <v>54</v>
      </c>
      <c r="C14" s="6">
        <v>0</v>
      </c>
      <c r="E14" s="48"/>
      <c r="F14" s="1" t="s">
        <v>54</v>
      </c>
      <c r="H14" s="6">
        <v>0</v>
      </c>
    </row>
    <row r="15" spans="1:8" ht="15.75" thickTop="1" x14ac:dyDescent="0.2">
      <c r="E15" s="48"/>
    </row>
    <row r="16" spans="1:8" ht="15.75" x14ac:dyDescent="0.25">
      <c r="A16" s="23" t="s">
        <v>55</v>
      </c>
      <c r="B16" s="2" t="s">
        <v>52</v>
      </c>
      <c r="C16" s="2" t="s">
        <v>53</v>
      </c>
      <c r="D16" s="2"/>
      <c r="E16" s="49"/>
      <c r="F16" s="47" t="s">
        <v>55</v>
      </c>
      <c r="G16" s="2" t="s">
        <v>52</v>
      </c>
      <c r="H16" s="2" t="s">
        <v>53</v>
      </c>
    </row>
    <row r="17" spans="1:8" x14ac:dyDescent="0.2">
      <c r="A17" s="1" t="s">
        <v>107</v>
      </c>
      <c r="B17" s="12">
        <v>44333</v>
      </c>
      <c r="C17" s="4">
        <v>1000</v>
      </c>
      <c r="D17" s="89" t="s">
        <v>163</v>
      </c>
      <c r="E17" s="48"/>
      <c r="H17" s="1">
        <v>0</v>
      </c>
    </row>
    <row r="18" spans="1:8" x14ac:dyDescent="0.2">
      <c r="A18" s="89" t="s">
        <v>180</v>
      </c>
      <c r="B18" s="12">
        <v>44334</v>
      </c>
      <c r="C18" s="4">
        <v>38.56</v>
      </c>
      <c r="D18" s="89" t="s">
        <v>163</v>
      </c>
      <c r="E18" s="48"/>
    </row>
    <row r="19" spans="1:8" x14ac:dyDescent="0.2">
      <c r="A19" s="1" t="s">
        <v>56</v>
      </c>
      <c r="B19" s="12">
        <v>44319</v>
      </c>
      <c r="C19" s="4">
        <v>159</v>
      </c>
      <c r="D19" s="1" t="s">
        <v>164</v>
      </c>
      <c r="E19" s="48"/>
    </row>
    <row r="20" spans="1:8" x14ac:dyDescent="0.2">
      <c r="E20" s="48"/>
    </row>
    <row r="21" spans="1:8" ht="15.75" thickBot="1" x14ac:dyDescent="0.25">
      <c r="A21" s="1" t="s">
        <v>57</v>
      </c>
      <c r="C21" s="4">
        <v>1197.56</v>
      </c>
      <c r="E21" s="48"/>
      <c r="F21" s="1" t="s">
        <v>57</v>
      </c>
      <c r="H21" s="6">
        <v>0</v>
      </c>
    </row>
    <row r="22" spans="1:8" ht="15.75" thickTop="1" x14ac:dyDescent="0.2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/>
  </sheetViews>
  <sheetFormatPr defaultRowHeight="15" x14ac:dyDescent="0.25"/>
  <cols>
    <col min="1" max="1" width="30.7109375" bestFit="1" customWidth="1"/>
    <col min="2" max="2" width="8.7109375" bestFit="1" customWidth="1"/>
    <col min="3" max="3" width="14.28515625" bestFit="1" customWidth="1"/>
    <col min="6" max="6" width="24.7109375" bestFit="1" customWidth="1"/>
    <col min="7" max="7" width="8.7109375" bestFit="1" customWidth="1"/>
    <col min="8" max="8" width="12.85546875" bestFit="1" customWidth="1"/>
  </cols>
  <sheetData>
    <row r="1" spans="1:8" ht="31.5" x14ac:dyDescent="0.25">
      <c r="A1" s="23" t="s">
        <v>47</v>
      </c>
      <c r="B1" s="1"/>
      <c r="C1" s="2">
        <v>2021</v>
      </c>
      <c r="D1" s="1"/>
      <c r="E1" s="32"/>
      <c r="F1" s="93" t="s">
        <v>48</v>
      </c>
      <c r="G1" s="1"/>
      <c r="H1" s="2">
        <v>2021</v>
      </c>
    </row>
    <row r="2" spans="1:8" ht="17.25" x14ac:dyDescent="0.35">
      <c r="A2" s="11"/>
      <c r="B2" s="28"/>
      <c r="C2" s="29" t="s">
        <v>58</v>
      </c>
      <c r="D2" s="29"/>
      <c r="E2" s="33"/>
      <c r="F2" s="1"/>
      <c r="G2" s="28"/>
      <c r="H2" s="29" t="s">
        <v>58</v>
      </c>
    </row>
    <row r="3" spans="1:8" ht="15.75" x14ac:dyDescent="0.25">
      <c r="A3" s="8" t="s">
        <v>49</v>
      </c>
      <c r="B3" s="9">
        <v>44336</v>
      </c>
      <c r="C3" s="30">
        <f>May!C9</f>
        <v>26615.759999999998</v>
      </c>
      <c r="D3" s="30"/>
      <c r="E3" s="34"/>
      <c r="F3" s="8" t="s">
        <v>49</v>
      </c>
      <c r="G3" s="9">
        <v>44345</v>
      </c>
      <c r="H3" s="30">
        <f>May!H9</f>
        <v>6423.62</v>
      </c>
    </row>
    <row r="4" spans="1:8" ht="15.75" x14ac:dyDescent="0.25">
      <c r="A4" s="8"/>
      <c r="B4" s="9"/>
      <c r="C4" s="4"/>
      <c r="D4" s="4"/>
      <c r="E4" s="35"/>
      <c r="F4" s="8"/>
      <c r="G4" s="9"/>
      <c r="H4" s="40"/>
    </row>
    <row r="5" spans="1:8" ht="15.75" x14ac:dyDescent="0.25">
      <c r="A5" s="94" t="s">
        <v>161</v>
      </c>
      <c r="B5" s="9"/>
      <c r="C5" s="4">
        <f>C14</f>
        <v>0</v>
      </c>
      <c r="D5" s="4"/>
      <c r="E5" s="35"/>
      <c r="F5" s="94" t="s">
        <v>161</v>
      </c>
      <c r="G5" s="9"/>
      <c r="H5" s="4">
        <f>H14</f>
        <v>0</v>
      </c>
    </row>
    <row r="6" spans="1:8" ht="15.75" x14ac:dyDescent="0.25">
      <c r="A6" s="8"/>
      <c r="B6" s="9"/>
      <c r="C6" s="4"/>
      <c r="D6" s="4"/>
      <c r="E6" s="35"/>
      <c r="F6" s="8"/>
      <c r="G6" s="9"/>
      <c r="H6" s="4"/>
    </row>
    <row r="7" spans="1:8" ht="15.75" x14ac:dyDescent="0.25">
      <c r="A7" s="94" t="s">
        <v>162</v>
      </c>
      <c r="C7" s="16">
        <f>C23</f>
        <v>2062</v>
      </c>
      <c r="D7" s="16"/>
      <c r="E7" s="36"/>
      <c r="F7" s="94" t="s">
        <v>162</v>
      </c>
      <c r="G7" s="9"/>
      <c r="H7" s="16">
        <f>H23</f>
        <v>0</v>
      </c>
    </row>
    <row r="8" spans="1:8" ht="15.75" x14ac:dyDescent="0.25">
      <c r="A8" s="8"/>
      <c r="B8" s="9"/>
      <c r="C8" s="4"/>
      <c r="D8" s="4"/>
      <c r="E8" s="35"/>
      <c r="F8" s="8"/>
      <c r="G8" s="9"/>
      <c r="H8" s="4"/>
    </row>
    <row r="9" spans="1:8" ht="16.5" thickBot="1" x14ac:dyDescent="0.3">
      <c r="A9" s="8" t="s">
        <v>50</v>
      </c>
      <c r="B9" s="9">
        <v>44364</v>
      </c>
      <c r="C9" s="51">
        <f>C3+C5-C7</f>
        <v>24553.759999999998</v>
      </c>
      <c r="D9" s="31"/>
      <c r="E9" s="37"/>
      <c r="F9" s="8" t="s">
        <v>50</v>
      </c>
      <c r="G9" s="9">
        <v>44377</v>
      </c>
      <c r="H9" s="51">
        <f>H3+H5-H7</f>
        <v>6423.62</v>
      </c>
    </row>
    <row r="10" spans="1:8" ht="16.5" thickTop="1" x14ac:dyDescent="0.25">
      <c r="A10" s="8"/>
      <c r="B10" s="9"/>
      <c r="C10" s="4"/>
      <c r="D10" s="4"/>
      <c r="E10" s="35"/>
      <c r="F10" s="8"/>
      <c r="G10" s="9"/>
      <c r="H10" s="4"/>
    </row>
    <row r="11" spans="1:8" ht="17.25" x14ac:dyDescent="0.35">
      <c r="A11" s="27" t="s">
        <v>51</v>
      </c>
      <c r="B11" s="9" t="s">
        <v>52</v>
      </c>
      <c r="C11" s="29" t="s">
        <v>53</v>
      </c>
      <c r="D11" s="29"/>
      <c r="E11" s="33"/>
      <c r="F11" s="27" t="s">
        <v>51</v>
      </c>
      <c r="G11" s="9" t="s">
        <v>52</v>
      </c>
      <c r="H11" s="29" t="s">
        <v>53</v>
      </c>
    </row>
    <row r="12" spans="1:8" ht="15.75" x14ac:dyDescent="0.25">
      <c r="A12" s="20"/>
      <c r="B12" s="12"/>
      <c r="C12" s="4">
        <v>0</v>
      </c>
      <c r="D12" s="4"/>
      <c r="E12" s="35"/>
      <c r="F12" s="39"/>
      <c r="G12" s="12"/>
      <c r="H12" s="4">
        <v>0</v>
      </c>
    </row>
    <row r="13" spans="1:8" ht="15.75" x14ac:dyDescent="0.25">
      <c r="A13" s="11"/>
      <c r="B13" s="12"/>
      <c r="C13" s="4"/>
      <c r="D13" s="4"/>
      <c r="E13" s="35"/>
      <c r="F13" s="1"/>
      <c r="G13" s="12"/>
      <c r="H13" s="4"/>
    </row>
    <row r="14" spans="1:8" ht="16.5" thickBot="1" x14ac:dyDescent="0.3">
      <c r="A14" s="8" t="s">
        <v>54</v>
      </c>
      <c r="B14" s="12"/>
      <c r="C14" s="6">
        <f>SUM(C12:C13)</f>
        <v>0</v>
      </c>
      <c r="D14" s="31"/>
      <c r="E14" s="37"/>
      <c r="F14" s="8" t="s">
        <v>54</v>
      </c>
      <c r="G14" s="12"/>
      <c r="H14" s="6">
        <f>SUM(H12:H13)</f>
        <v>0</v>
      </c>
    </row>
    <row r="15" spans="1:8" ht="16.5" thickTop="1" x14ac:dyDescent="0.25">
      <c r="A15" s="11"/>
      <c r="B15" s="12"/>
      <c r="C15" s="4"/>
      <c r="D15" s="4"/>
      <c r="E15" s="35"/>
      <c r="F15" s="1"/>
      <c r="G15" s="12"/>
      <c r="H15" s="4"/>
    </row>
    <row r="16" spans="1:8" ht="17.25" x14ac:dyDescent="0.35">
      <c r="A16" s="27" t="s">
        <v>55</v>
      </c>
      <c r="B16" s="9" t="s">
        <v>52</v>
      </c>
      <c r="C16" s="29" t="s">
        <v>53</v>
      </c>
      <c r="D16" s="29"/>
      <c r="E16" s="33"/>
      <c r="F16" s="27" t="s">
        <v>55</v>
      </c>
      <c r="G16" s="9" t="s">
        <v>52</v>
      </c>
      <c r="H16" s="29" t="s">
        <v>53</v>
      </c>
    </row>
    <row r="17" spans="1:8" ht="15.75" x14ac:dyDescent="0.25">
      <c r="A17" s="11" t="s">
        <v>59</v>
      </c>
      <c r="B17" s="12">
        <v>44360</v>
      </c>
      <c r="C17" s="4">
        <v>67</v>
      </c>
      <c r="D17" s="4" t="s">
        <v>163</v>
      </c>
      <c r="E17" s="35"/>
      <c r="F17" s="1"/>
      <c r="G17" s="12"/>
      <c r="H17" s="4">
        <v>0</v>
      </c>
    </row>
    <row r="18" spans="1:8" ht="15.75" x14ac:dyDescent="0.25">
      <c r="A18" s="11" t="s">
        <v>60</v>
      </c>
      <c r="B18" s="12"/>
      <c r="C18" s="4"/>
      <c r="D18" s="4"/>
      <c r="E18" s="35"/>
      <c r="F18" s="1"/>
      <c r="G18" s="12"/>
      <c r="H18" s="4"/>
    </row>
    <row r="19" spans="1:8" ht="15.75" x14ac:dyDescent="0.25">
      <c r="A19" s="11" t="s">
        <v>56</v>
      </c>
      <c r="B19" s="12">
        <v>44348</v>
      </c>
      <c r="C19" s="4">
        <v>159</v>
      </c>
      <c r="D19" s="4" t="s">
        <v>164</v>
      </c>
      <c r="E19" s="35"/>
      <c r="F19" s="1"/>
      <c r="G19" s="12"/>
      <c r="H19" s="4"/>
    </row>
    <row r="20" spans="1:8" ht="15.75" x14ac:dyDescent="0.25">
      <c r="A20" s="11" t="s">
        <v>61</v>
      </c>
      <c r="B20" s="12">
        <v>44336</v>
      </c>
      <c r="C20" s="4">
        <v>988</v>
      </c>
      <c r="D20" s="4" t="s">
        <v>165</v>
      </c>
      <c r="E20" s="35"/>
      <c r="F20" s="1"/>
      <c r="G20" s="12"/>
      <c r="H20" s="4"/>
    </row>
    <row r="21" spans="1:8" ht="15.75" x14ac:dyDescent="0.25">
      <c r="A21" s="11" t="s">
        <v>61</v>
      </c>
      <c r="B21" s="12">
        <v>44342</v>
      </c>
      <c r="C21" s="4">
        <v>848</v>
      </c>
      <c r="D21" s="4" t="s">
        <v>165</v>
      </c>
      <c r="E21" s="35"/>
      <c r="F21" s="1"/>
      <c r="G21" s="12"/>
      <c r="H21" s="4"/>
    </row>
    <row r="22" spans="1:8" ht="15.75" x14ac:dyDescent="0.25">
      <c r="A22" s="11"/>
      <c r="B22" s="12"/>
      <c r="C22" s="4"/>
      <c r="D22" s="4"/>
      <c r="E22" s="35"/>
      <c r="F22" s="1"/>
      <c r="G22" s="12"/>
      <c r="H22" s="4"/>
    </row>
    <row r="23" spans="1:8" ht="16.5" thickBot="1" x14ac:dyDescent="0.3">
      <c r="A23" s="1" t="s">
        <v>57</v>
      </c>
      <c r="B23" s="12"/>
      <c r="C23" s="6">
        <f>SUM(C17:C22)</f>
        <v>2062</v>
      </c>
      <c r="D23" s="31"/>
      <c r="E23" s="37"/>
      <c r="F23" s="1" t="s">
        <v>57</v>
      </c>
      <c r="G23" s="12"/>
      <c r="H23" s="6">
        <f>SUM(H17:H22)</f>
        <v>0</v>
      </c>
    </row>
    <row r="24" spans="1:8" ht="15.75" thickTop="1" x14ac:dyDescent="0.25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/>
  </sheetViews>
  <sheetFormatPr defaultRowHeight="15" x14ac:dyDescent="0.25"/>
  <cols>
    <col min="1" max="1" width="30.7109375" bestFit="1" customWidth="1"/>
    <col min="2" max="2" width="8" bestFit="1" customWidth="1"/>
    <col min="3" max="3" width="14.28515625" bestFit="1" customWidth="1"/>
    <col min="6" max="6" width="24.7109375" bestFit="1" customWidth="1"/>
    <col min="7" max="7" width="8" bestFit="1" customWidth="1"/>
    <col min="8" max="8" width="12.85546875" bestFit="1" customWidth="1"/>
  </cols>
  <sheetData>
    <row r="1" spans="1:8" ht="31.5" x14ac:dyDescent="0.25">
      <c r="A1" s="23" t="s">
        <v>47</v>
      </c>
      <c r="B1" s="1"/>
      <c r="C1" s="2">
        <v>2021</v>
      </c>
      <c r="D1" s="1"/>
      <c r="E1" s="32"/>
      <c r="F1" s="93" t="s">
        <v>48</v>
      </c>
      <c r="G1" s="1"/>
      <c r="H1" s="2">
        <v>2021</v>
      </c>
    </row>
    <row r="2" spans="1:8" ht="17.25" x14ac:dyDescent="0.35">
      <c r="A2" s="11"/>
      <c r="B2" s="28"/>
      <c r="C2" s="29" t="s">
        <v>62</v>
      </c>
      <c r="D2" s="29"/>
      <c r="E2" s="33"/>
      <c r="F2" s="1"/>
      <c r="G2" s="28"/>
      <c r="H2" s="29" t="s">
        <v>62</v>
      </c>
    </row>
    <row r="3" spans="1:8" ht="15.75" x14ac:dyDescent="0.25">
      <c r="A3" s="8" t="s">
        <v>49</v>
      </c>
      <c r="B3" s="9">
        <v>44365</v>
      </c>
      <c r="C3" s="30">
        <f>Jun!C9</f>
        <v>24553.759999999998</v>
      </c>
      <c r="D3" s="30"/>
      <c r="E3" s="34"/>
      <c r="F3" s="8" t="s">
        <v>49</v>
      </c>
      <c r="G3" s="9">
        <v>44376</v>
      </c>
      <c r="H3" s="30">
        <f>Jun!H9</f>
        <v>6423.62</v>
      </c>
    </row>
    <row r="4" spans="1:8" ht="15.75" x14ac:dyDescent="0.25">
      <c r="A4" s="8"/>
      <c r="B4" s="9"/>
      <c r="C4" s="40"/>
      <c r="D4" s="4"/>
      <c r="E4" s="35"/>
      <c r="F4" s="8"/>
      <c r="G4" s="9"/>
      <c r="H4" s="40"/>
    </row>
    <row r="5" spans="1:8" ht="15.75" x14ac:dyDescent="0.25">
      <c r="A5" s="94" t="s">
        <v>161</v>
      </c>
      <c r="B5" s="9"/>
      <c r="C5" s="4">
        <f>C15</f>
        <v>4371.7</v>
      </c>
      <c r="D5" s="4"/>
      <c r="E5" s="35"/>
      <c r="F5" s="94" t="s">
        <v>161</v>
      </c>
      <c r="G5" s="9"/>
      <c r="H5" s="4">
        <f>H15</f>
        <v>0</v>
      </c>
    </row>
    <row r="6" spans="1:8" ht="15.75" x14ac:dyDescent="0.25">
      <c r="A6" s="8"/>
      <c r="B6" s="9"/>
      <c r="C6" s="4"/>
      <c r="D6" s="4"/>
      <c r="E6" s="35"/>
      <c r="F6" s="8"/>
      <c r="G6" s="9"/>
      <c r="H6" s="4"/>
    </row>
    <row r="7" spans="1:8" ht="15.75" x14ac:dyDescent="0.25">
      <c r="A7" s="94" t="s">
        <v>162</v>
      </c>
      <c r="B7" s="9"/>
      <c r="C7" s="16">
        <f>C21</f>
        <v>896</v>
      </c>
      <c r="D7" s="16"/>
      <c r="E7" s="36"/>
      <c r="F7" s="94" t="s">
        <v>162</v>
      </c>
      <c r="H7" s="16">
        <f>H21</f>
        <v>0</v>
      </c>
    </row>
    <row r="8" spans="1:8" ht="15.75" x14ac:dyDescent="0.25">
      <c r="A8" s="8"/>
      <c r="B8" s="9"/>
      <c r="C8" s="4"/>
      <c r="D8" s="4"/>
      <c r="E8" s="35"/>
      <c r="F8" s="8"/>
      <c r="G8" s="9"/>
      <c r="H8" s="4"/>
    </row>
    <row r="9" spans="1:8" ht="16.5" thickBot="1" x14ac:dyDescent="0.3">
      <c r="A9" s="8" t="s">
        <v>50</v>
      </c>
      <c r="B9" s="9">
        <v>44397</v>
      </c>
      <c r="C9" s="51">
        <f>C3+C5-C7</f>
        <v>28029.46</v>
      </c>
      <c r="D9" s="31"/>
      <c r="E9" s="37"/>
      <c r="F9" s="8" t="s">
        <v>50</v>
      </c>
      <c r="G9" s="9">
        <v>44407</v>
      </c>
      <c r="H9" s="51">
        <f>H3+H5-H7</f>
        <v>6423.62</v>
      </c>
    </row>
    <row r="10" spans="1:8" ht="16.5" thickTop="1" x14ac:dyDescent="0.25">
      <c r="A10" s="8"/>
      <c r="B10" s="9"/>
      <c r="C10" s="4"/>
      <c r="D10" s="4"/>
      <c r="E10" s="35"/>
      <c r="F10" s="8"/>
      <c r="G10" s="9"/>
      <c r="H10" s="4"/>
    </row>
    <row r="11" spans="1:8" ht="17.25" x14ac:dyDescent="0.35">
      <c r="A11" s="27" t="s">
        <v>51</v>
      </c>
      <c r="B11" s="9" t="s">
        <v>52</v>
      </c>
      <c r="C11" s="29" t="s">
        <v>53</v>
      </c>
      <c r="D11" s="29"/>
      <c r="E11" s="33"/>
      <c r="F11" s="27" t="s">
        <v>51</v>
      </c>
      <c r="G11" s="9" t="s">
        <v>52</v>
      </c>
      <c r="H11" s="29" t="s">
        <v>53</v>
      </c>
    </row>
    <row r="12" spans="1:8" ht="15.75" x14ac:dyDescent="0.25">
      <c r="A12" s="20" t="s">
        <v>13</v>
      </c>
      <c r="B12" s="12">
        <v>44365</v>
      </c>
      <c r="C12" s="4">
        <v>2875.15</v>
      </c>
      <c r="D12" s="4"/>
      <c r="E12" s="35"/>
      <c r="F12" s="39"/>
      <c r="G12" s="12"/>
      <c r="H12" s="4">
        <v>0</v>
      </c>
    </row>
    <row r="13" spans="1:8" ht="15.75" x14ac:dyDescent="0.25">
      <c r="A13" s="20" t="s">
        <v>13</v>
      </c>
      <c r="B13" s="12">
        <v>44393</v>
      </c>
      <c r="C13" s="4">
        <v>1496.55</v>
      </c>
      <c r="D13" s="4"/>
      <c r="E13" s="35"/>
      <c r="F13" s="39"/>
      <c r="G13" s="12"/>
      <c r="H13" s="4"/>
    </row>
    <row r="14" spans="1:8" ht="15.75" x14ac:dyDescent="0.25">
      <c r="A14" s="11"/>
      <c r="B14" s="12"/>
      <c r="C14" s="4"/>
      <c r="D14" s="4"/>
      <c r="E14" s="35"/>
      <c r="F14" s="1"/>
      <c r="G14" s="12"/>
      <c r="H14" s="4"/>
    </row>
    <row r="15" spans="1:8" ht="16.5" thickBot="1" x14ac:dyDescent="0.3">
      <c r="A15" s="8" t="s">
        <v>54</v>
      </c>
      <c r="B15" s="12"/>
      <c r="C15" s="6">
        <f>SUM(C12:C14)</f>
        <v>4371.7</v>
      </c>
      <c r="D15" s="31"/>
      <c r="E15" s="37"/>
      <c r="F15" s="8" t="s">
        <v>54</v>
      </c>
      <c r="G15" s="12"/>
      <c r="H15" s="6">
        <f>SUM(H12:H14)</f>
        <v>0</v>
      </c>
    </row>
    <row r="16" spans="1:8" ht="16.5" thickTop="1" x14ac:dyDescent="0.25">
      <c r="A16" s="11"/>
      <c r="B16" s="12"/>
      <c r="C16" s="4"/>
      <c r="D16" s="4"/>
      <c r="E16" s="35"/>
      <c r="F16" s="1"/>
      <c r="G16" s="12"/>
      <c r="H16" s="4"/>
    </row>
    <row r="17" spans="1:8" ht="17.25" x14ac:dyDescent="0.35">
      <c r="A17" s="27" t="s">
        <v>55</v>
      </c>
      <c r="B17" s="9" t="s">
        <v>52</v>
      </c>
      <c r="C17" s="29" t="s">
        <v>53</v>
      </c>
      <c r="D17" s="29"/>
      <c r="E17" s="33"/>
      <c r="F17" s="27" t="s">
        <v>55</v>
      </c>
      <c r="G17" s="9" t="s">
        <v>52</v>
      </c>
      <c r="H17" s="29" t="s">
        <v>53</v>
      </c>
    </row>
    <row r="18" spans="1:8" ht="15.75" x14ac:dyDescent="0.25">
      <c r="A18" s="11" t="s">
        <v>63</v>
      </c>
      <c r="B18" s="12">
        <v>44371</v>
      </c>
      <c r="C18" s="4">
        <v>159</v>
      </c>
      <c r="D18" s="4"/>
      <c r="E18" s="35"/>
      <c r="F18" s="1"/>
      <c r="G18" s="12"/>
      <c r="H18" s="4">
        <v>0</v>
      </c>
    </row>
    <row r="19" spans="1:8" ht="15.75" x14ac:dyDescent="0.25">
      <c r="A19" s="11" t="s">
        <v>64</v>
      </c>
      <c r="B19" s="12">
        <v>44376</v>
      </c>
      <c r="C19" s="4">
        <v>737</v>
      </c>
      <c r="D19" s="4"/>
      <c r="E19" s="35"/>
      <c r="F19" s="1"/>
      <c r="G19" s="12"/>
      <c r="H19" s="4"/>
    </row>
    <row r="20" spans="1:8" ht="15.75" x14ac:dyDescent="0.25">
      <c r="A20" s="11"/>
      <c r="B20" s="12"/>
      <c r="C20" s="4"/>
      <c r="D20" s="4"/>
      <c r="E20" s="35"/>
      <c r="F20" s="1"/>
      <c r="G20" s="12"/>
      <c r="H20" s="4"/>
    </row>
    <row r="21" spans="1:8" ht="16.5" thickBot="1" x14ac:dyDescent="0.3">
      <c r="A21" s="1" t="s">
        <v>57</v>
      </c>
      <c r="B21" s="12"/>
      <c r="C21" s="6">
        <f>SUM(C18:C20)</f>
        <v>896</v>
      </c>
      <c r="D21" s="31"/>
      <c r="E21" s="37"/>
      <c r="F21" s="1" t="s">
        <v>57</v>
      </c>
      <c r="G21" s="12"/>
      <c r="H21" s="6">
        <f>SUM(H18:H20)</f>
        <v>0</v>
      </c>
    </row>
    <row r="22" spans="1:8" ht="15.75" thickTop="1" x14ac:dyDescent="0.25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/>
  </sheetViews>
  <sheetFormatPr defaultRowHeight="15" x14ac:dyDescent="0.25"/>
  <cols>
    <col min="1" max="1" width="30.7109375" bestFit="1" customWidth="1"/>
    <col min="2" max="2" width="8.5703125" bestFit="1" customWidth="1"/>
    <col min="3" max="3" width="14.28515625" bestFit="1" customWidth="1"/>
    <col min="6" max="6" width="24.85546875" bestFit="1" customWidth="1"/>
    <col min="7" max="7" width="8.5703125" bestFit="1" customWidth="1"/>
    <col min="8" max="8" width="12.85546875" bestFit="1" customWidth="1"/>
    <col min="10" max="10" width="11.5703125" bestFit="1" customWidth="1"/>
  </cols>
  <sheetData>
    <row r="1" spans="1:8" ht="31.5" x14ac:dyDescent="0.25">
      <c r="A1" s="23" t="s">
        <v>47</v>
      </c>
      <c r="B1" s="1"/>
      <c r="C1" s="2">
        <v>2021</v>
      </c>
      <c r="D1" s="1"/>
      <c r="E1" s="32"/>
      <c r="F1" s="93" t="s">
        <v>48</v>
      </c>
      <c r="G1" s="1"/>
      <c r="H1" s="2">
        <v>2021</v>
      </c>
    </row>
    <row r="2" spans="1:8" ht="17.25" x14ac:dyDescent="0.35">
      <c r="A2" s="11"/>
      <c r="B2" s="28"/>
      <c r="C2" s="29" t="s">
        <v>65</v>
      </c>
      <c r="D2" s="29"/>
      <c r="E2" s="33"/>
      <c r="F2" s="1"/>
      <c r="G2" s="28"/>
      <c r="H2" s="29" t="s">
        <v>65</v>
      </c>
    </row>
    <row r="3" spans="1:8" ht="15.75" x14ac:dyDescent="0.25">
      <c r="A3" s="8" t="s">
        <v>49</v>
      </c>
      <c r="B3" s="9">
        <v>44398</v>
      </c>
      <c r="C3" s="30">
        <f>Jul!C9</f>
        <v>28029.46</v>
      </c>
      <c r="D3" s="30"/>
      <c r="E3" s="34"/>
      <c r="F3" s="8" t="s">
        <v>49</v>
      </c>
      <c r="G3" s="9">
        <v>44409</v>
      </c>
      <c r="H3" s="30">
        <f>Jul!H9</f>
        <v>6423.62</v>
      </c>
    </row>
    <row r="4" spans="1:8" ht="15.75" x14ac:dyDescent="0.25">
      <c r="A4" s="8"/>
      <c r="B4" s="9"/>
      <c r="C4" s="40"/>
      <c r="D4" s="4"/>
      <c r="E4" s="35"/>
      <c r="F4" s="8"/>
      <c r="G4" s="9"/>
      <c r="H4" s="40"/>
    </row>
    <row r="5" spans="1:8" ht="15.75" x14ac:dyDescent="0.25">
      <c r="A5" s="94" t="s">
        <v>161</v>
      </c>
      <c r="B5" s="9"/>
      <c r="C5" s="4">
        <f>C15</f>
        <v>6423.62</v>
      </c>
      <c r="D5" s="4"/>
      <c r="E5" s="35"/>
      <c r="F5" s="94" t="s">
        <v>161</v>
      </c>
      <c r="G5" s="9"/>
      <c r="H5" s="4">
        <f>H15</f>
        <v>6000</v>
      </c>
    </row>
    <row r="6" spans="1:8" ht="15.75" x14ac:dyDescent="0.25">
      <c r="A6" s="8"/>
      <c r="B6" s="9"/>
      <c r="C6" s="4"/>
      <c r="D6" s="4"/>
      <c r="E6" s="35"/>
      <c r="F6" s="8"/>
      <c r="G6" s="9"/>
      <c r="H6" s="4"/>
    </row>
    <row r="7" spans="1:8" ht="15.75" x14ac:dyDescent="0.25">
      <c r="A7" s="94" t="s">
        <v>162</v>
      </c>
      <c r="B7" s="9"/>
      <c r="C7" s="16">
        <f>C23</f>
        <v>6841</v>
      </c>
      <c r="D7" s="16"/>
      <c r="E7" s="36"/>
      <c r="F7" s="94" t="s">
        <v>162</v>
      </c>
      <c r="H7" s="16">
        <f>H23</f>
        <v>6423.62</v>
      </c>
    </row>
    <row r="8" spans="1:8" ht="15.75" x14ac:dyDescent="0.25">
      <c r="A8" s="8"/>
      <c r="B8" s="9"/>
      <c r="C8" s="4"/>
      <c r="D8" s="4"/>
      <c r="E8" s="35"/>
      <c r="F8" s="8"/>
      <c r="G8" s="9"/>
      <c r="H8" s="4"/>
    </row>
    <row r="9" spans="1:8" ht="16.5" thickBot="1" x14ac:dyDescent="0.3">
      <c r="A9" s="8" t="s">
        <v>50</v>
      </c>
      <c r="B9" s="9">
        <v>44426</v>
      </c>
      <c r="C9" s="51">
        <f>C3+C5-C7</f>
        <v>27612.080000000002</v>
      </c>
      <c r="D9" s="31"/>
      <c r="E9" s="37"/>
      <c r="F9" s="8" t="s">
        <v>50</v>
      </c>
      <c r="G9" s="9">
        <v>44438</v>
      </c>
      <c r="H9" s="51">
        <f>H3+H5-H7</f>
        <v>5999.9999999999991</v>
      </c>
    </row>
    <row r="10" spans="1:8" ht="16.5" thickTop="1" x14ac:dyDescent="0.25">
      <c r="A10" s="8"/>
      <c r="B10" s="9"/>
      <c r="C10" s="4"/>
      <c r="D10" s="4"/>
      <c r="E10" s="35"/>
      <c r="F10" s="8"/>
      <c r="G10" s="9"/>
      <c r="H10" s="4"/>
    </row>
    <row r="11" spans="1:8" ht="17.25" x14ac:dyDescent="0.35">
      <c r="A11" s="27" t="s">
        <v>51</v>
      </c>
      <c r="B11" s="9" t="s">
        <v>52</v>
      </c>
      <c r="C11" s="29" t="s">
        <v>53</v>
      </c>
      <c r="D11" s="29"/>
      <c r="E11" s="33"/>
      <c r="F11" s="27" t="s">
        <v>51</v>
      </c>
      <c r="G11" s="9" t="s">
        <v>52</v>
      </c>
      <c r="H11" s="29" t="s">
        <v>53</v>
      </c>
    </row>
    <row r="12" spans="1:8" ht="15.75" x14ac:dyDescent="0.25">
      <c r="A12" s="20" t="s">
        <v>108</v>
      </c>
      <c r="B12" s="12">
        <v>44412</v>
      </c>
      <c r="C12" s="4">
        <v>6423.62</v>
      </c>
      <c r="D12" s="4"/>
      <c r="E12" s="35"/>
      <c r="F12" s="39" t="s">
        <v>66</v>
      </c>
      <c r="G12" s="12">
        <v>44412</v>
      </c>
      <c r="H12" s="4">
        <v>2000</v>
      </c>
    </row>
    <row r="13" spans="1:8" ht="15.75" x14ac:dyDescent="0.25">
      <c r="A13" s="20"/>
      <c r="B13" s="12"/>
      <c r="C13" s="4"/>
      <c r="D13" s="4"/>
      <c r="E13" s="35"/>
      <c r="F13" s="39" t="s">
        <v>66</v>
      </c>
      <c r="G13" s="12">
        <v>44417</v>
      </c>
      <c r="H13" s="4">
        <v>4000</v>
      </c>
    </row>
    <row r="14" spans="1:8" ht="15.75" x14ac:dyDescent="0.25">
      <c r="A14" s="11"/>
      <c r="B14" s="12"/>
      <c r="C14" s="4"/>
      <c r="D14" s="4"/>
      <c r="E14" s="35"/>
      <c r="F14" s="1"/>
      <c r="G14" s="12"/>
      <c r="H14" s="4"/>
    </row>
    <row r="15" spans="1:8" ht="16.5" thickBot="1" x14ac:dyDescent="0.3">
      <c r="A15" s="8" t="s">
        <v>54</v>
      </c>
      <c r="B15" s="12"/>
      <c r="C15" s="6">
        <f>SUM(C12:C14)</f>
        <v>6423.62</v>
      </c>
      <c r="D15" s="31"/>
      <c r="E15" s="37"/>
      <c r="F15" s="8" t="s">
        <v>54</v>
      </c>
      <c r="G15" s="12"/>
      <c r="H15" s="6">
        <f>SUM(H12:H14)</f>
        <v>6000</v>
      </c>
    </row>
    <row r="16" spans="1:8" ht="16.5" thickTop="1" x14ac:dyDescent="0.25">
      <c r="A16" s="11"/>
      <c r="B16" s="12"/>
      <c r="C16" s="4"/>
      <c r="D16" s="4"/>
      <c r="E16" s="35"/>
      <c r="F16" s="1"/>
      <c r="G16" s="12"/>
      <c r="H16" s="4"/>
    </row>
    <row r="17" spans="1:8" ht="17.25" x14ac:dyDescent="0.35">
      <c r="A17" s="27" t="s">
        <v>55</v>
      </c>
      <c r="B17" s="9" t="s">
        <v>52</v>
      </c>
      <c r="C17" s="29" t="s">
        <v>53</v>
      </c>
      <c r="D17" s="29"/>
      <c r="E17" s="33"/>
      <c r="F17" s="27" t="s">
        <v>55</v>
      </c>
      <c r="G17" s="9" t="s">
        <v>52</v>
      </c>
      <c r="H17" s="29" t="s">
        <v>53</v>
      </c>
    </row>
    <row r="18" spans="1:8" ht="15.75" x14ac:dyDescent="0.25">
      <c r="A18" s="11" t="s">
        <v>67</v>
      </c>
      <c r="B18" s="12">
        <v>44400</v>
      </c>
      <c r="C18" s="4">
        <v>159</v>
      </c>
      <c r="D18" s="4"/>
      <c r="E18" s="35"/>
      <c r="F18" s="1" t="s">
        <v>68</v>
      </c>
      <c r="G18" s="12">
        <v>44412</v>
      </c>
      <c r="H18" s="4">
        <v>6423.62</v>
      </c>
    </row>
    <row r="19" spans="1:8" ht="15.75" x14ac:dyDescent="0.25">
      <c r="A19" s="11" t="s">
        <v>69</v>
      </c>
      <c r="B19" s="12">
        <v>44412</v>
      </c>
      <c r="C19" s="4">
        <v>682</v>
      </c>
      <c r="D19" s="4"/>
      <c r="E19" s="35"/>
      <c r="F19" s="1"/>
      <c r="G19" s="12"/>
      <c r="H19" s="4"/>
    </row>
    <row r="20" spans="1:8" ht="15.75" x14ac:dyDescent="0.25">
      <c r="A20" s="11" t="s">
        <v>70</v>
      </c>
      <c r="B20" s="12">
        <v>44412</v>
      </c>
      <c r="C20" s="4">
        <v>2000</v>
      </c>
      <c r="D20" s="4"/>
      <c r="E20" s="35"/>
      <c r="F20" s="1"/>
      <c r="G20" s="12"/>
      <c r="H20" s="4"/>
    </row>
    <row r="21" spans="1:8" ht="15.75" x14ac:dyDescent="0.25">
      <c r="A21" s="11" t="s">
        <v>70</v>
      </c>
      <c r="B21" s="12">
        <v>89</v>
      </c>
      <c r="C21" s="4">
        <v>4000</v>
      </c>
      <c r="D21" s="4"/>
      <c r="E21" s="35"/>
      <c r="F21" s="1"/>
      <c r="G21" s="12"/>
      <c r="H21" s="4"/>
    </row>
    <row r="22" spans="1:8" ht="15.75" x14ac:dyDescent="0.25">
      <c r="A22" s="11"/>
      <c r="B22" s="12"/>
      <c r="C22" s="4"/>
      <c r="D22" s="4"/>
      <c r="E22" s="35"/>
      <c r="F22" s="1"/>
      <c r="G22" s="12"/>
      <c r="H22" s="4"/>
    </row>
    <row r="23" spans="1:8" ht="16.5" thickBot="1" x14ac:dyDescent="0.3">
      <c r="A23" s="1" t="s">
        <v>57</v>
      </c>
      <c r="B23" s="12"/>
      <c r="C23" s="6">
        <f>SUM(C18:C22)</f>
        <v>6841</v>
      </c>
      <c r="D23" s="31"/>
      <c r="E23" s="37"/>
      <c r="F23" s="1" t="s">
        <v>57</v>
      </c>
      <c r="G23" s="12"/>
      <c r="H23" s="6">
        <f>SUM(H18:H22)</f>
        <v>6423.62</v>
      </c>
    </row>
    <row r="24" spans="1:8" ht="15.75" thickTop="1" x14ac:dyDescent="0.2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/>
  </sheetViews>
  <sheetFormatPr defaultRowHeight="15" x14ac:dyDescent="0.25"/>
  <cols>
    <col min="1" max="1" width="30.7109375" bestFit="1" customWidth="1"/>
    <col min="2" max="2" width="8.7109375" bestFit="1" customWidth="1"/>
    <col min="3" max="3" width="14.28515625" bestFit="1" customWidth="1"/>
    <col min="6" max="6" width="24.7109375" bestFit="1" customWidth="1"/>
    <col min="7" max="7" width="8.7109375" bestFit="1" customWidth="1"/>
    <col min="8" max="8" width="14" bestFit="1" customWidth="1"/>
  </cols>
  <sheetData>
    <row r="1" spans="1:8" ht="31.5" x14ac:dyDescent="0.25">
      <c r="A1" s="23" t="s">
        <v>47</v>
      </c>
      <c r="B1" s="1"/>
      <c r="C1" s="2">
        <v>2021</v>
      </c>
      <c r="D1" s="1"/>
      <c r="E1" s="32"/>
      <c r="F1" s="93" t="s">
        <v>48</v>
      </c>
      <c r="G1" s="1"/>
      <c r="H1" s="2">
        <v>2021</v>
      </c>
    </row>
    <row r="2" spans="1:8" ht="17.25" x14ac:dyDescent="0.35">
      <c r="A2" s="11"/>
      <c r="B2" s="28"/>
      <c r="C2" s="29" t="s">
        <v>71</v>
      </c>
      <c r="D2" s="29"/>
      <c r="E2" s="33"/>
      <c r="F2" s="1"/>
      <c r="G2" s="28"/>
      <c r="H2" s="29" t="s">
        <v>71</v>
      </c>
    </row>
    <row r="3" spans="1:8" ht="15.75" x14ac:dyDescent="0.25">
      <c r="A3" s="8" t="s">
        <v>49</v>
      </c>
      <c r="B3" s="9">
        <v>44427</v>
      </c>
      <c r="C3" s="30">
        <f>Aug!C9</f>
        <v>27612.080000000002</v>
      </c>
      <c r="D3" s="30"/>
      <c r="E3" s="34"/>
      <c r="F3" s="8" t="s">
        <v>49</v>
      </c>
      <c r="G3" s="9">
        <v>44439</v>
      </c>
      <c r="H3" s="30">
        <f>Aug!H9</f>
        <v>5999.9999999999991</v>
      </c>
    </row>
    <row r="4" spans="1:8" ht="15.75" x14ac:dyDescent="0.25">
      <c r="A4" s="8"/>
      <c r="B4" s="9"/>
      <c r="C4" s="4"/>
      <c r="D4" s="4"/>
      <c r="E4" s="35"/>
      <c r="F4" s="8"/>
      <c r="G4" s="9"/>
      <c r="H4" s="40"/>
    </row>
    <row r="5" spans="1:8" ht="15.75" x14ac:dyDescent="0.25">
      <c r="A5" s="94" t="s">
        <v>161</v>
      </c>
      <c r="B5" s="9"/>
      <c r="C5" s="4">
        <f>C17</f>
        <v>3177.4399999999996</v>
      </c>
      <c r="D5" s="4"/>
      <c r="E5" s="35"/>
      <c r="F5" s="94" t="s">
        <v>161</v>
      </c>
      <c r="G5" s="9"/>
      <c r="H5" s="4">
        <f>H17</f>
        <v>0</v>
      </c>
    </row>
    <row r="6" spans="1:8" ht="15.75" x14ac:dyDescent="0.25">
      <c r="A6" s="8"/>
      <c r="B6" s="9"/>
      <c r="C6" s="4"/>
      <c r="D6" s="4"/>
      <c r="E6" s="35"/>
      <c r="F6" s="8"/>
      <c r="G6" s="9"/>
      <c r="H6" s="4"/>
    </row>
    <row r="7" spans="1:8" ht="15.75" x14ac:dyDescent="0.25">
      <c r="A7" s="94" t="s">
        <v>162</v>
      </c>
      <c r="B7" s="9"/>
      <c r="C7" s="16">
        <f>C27</f>
        <v>3578.79</v>
      </c>
      <c r="D7" s="16"/>
      <c r="E7" s="36"/>
      <c r="F7" s="94" t="s">
        <v>162</v>
      </c>
      <c r="H7" s="16">
        <f>H27</f>
        <v>0</v>
      </c>
    </row>
    <row r="8" spans="1:8" ht="15.75" x14ac:dyDescent="0.25">
      <c r="A8" s="8"/>
      <c r="B8" s="9"/>
      <c r="C8" s="4"/>
      <c r="D8" s="4"/>
      <c r="E8" s="35"/>
      <c r="F8" s="8"/>
      <c r="G8" s="9"/>
      <c r="H8" s="4"/>
    </row>
    <row r="9" spans="1:8" ht="16.5" thickBot="1" x14ac:dyDescent="0.3">
      <c r="A9" s="8" t="s">
        <v>50</v>
      </c>
      <c r="B9" s="9">
        <v>44459</v>
      </c>
      <c r="C9" s="51">
        <f>C3+C5-C7</f>
        <v>27210.73</v>
      </c>
      <c r="D9" s="31"/>
      <c r="E9" s="37"/>
      <c r="F9" s="8" t="s">
        <v>50</v>
      </c>
      <c r="G9" s="9">
        <v>44469</v>
      </c>
      <c r="H9" s="51">
        <f>H3+H5-H7</f>
        <v>5999.9999999999991</v>
      </c>
    </row>
    <row r="10" spans="1:8" ht="16.5" thickTop="1" x14ac:dyDescent="0.25">
      <c r="A10" s="8"/>
      <c r="B10" s="9"/>
      <c r="C10" s="4"/>
      <c r="D10" s="4"/>
      <c r="E10" s="35"/>
      <c r="F10" s="8"/>
      <c r="G10" s="9"/>
      <c r="H10" s="4"/>
    </row>
    <row r="11" spans="1:8" ht="17.25" x14ac:dyDescent="0.35">
      <c r="A11" s="27" t="s">
        <v>51</v>
      </c>
      <c r="B11" s="9" t="s">
        <v>52</v>
      </c>
      <c r="C11" s="29" t="s">
        <v>53</v>
      </c>
      <c r="D11" s="29"/>
      <c r="E11" s="33"/>
      <c r="F11" s="27" t="s">
        <v>51</v>
      </c>
      <c r="G11" s="9" t="s">
        <v>52</v>
      </c>
      <c r="H11" s="29" t="s">
        <v>53</v>
      </c>
    </row>
    <row r="12" spans="1:8" ht="15.75" x14ac:dyDescent="0.25">
      <c r="A12" s="20" t="s">
        <v>13</v>
      </c>
      <c r="B12" s="12">
        <v>44428</v>
      </c>
      <c r="C12" s="4">
        <v>1511.05</v>
      </c>
      <c r="D12" s="4"/>
      <c r="E12" s="35"/>
      <c r="F12" s="39"/>
      <c r="G12" s="12"/>
      <c r="H12" s="4"/>
    </row>
    <row r="13" spans="1:8" ht="15.75" x14ac:dyDescent="0.25">
      <c r="A13" s="20" t="s">
        <v>72</v>
      </c>
      <c r="B13" s="12">
        <v>44442</v>
      </c>
      <c r="C13" s="4">
        <v>0.52</v>
      </c>
      <c r="D13" s="4" t="s">
        <v>168</v>
      </c>
      <c r="E13" s="35"/>
      <c r="F13" s="39"/>
      <c r="G13" s="12"/>
      <c r="H13" s="4"/>
    </row>
    <row r="14" spans="1:8" ht="15.75" x14ac:dyDescent="0.25">
      <c r="A14" s="20" t="s">
        <v>72</v>
      </c>
      <c r="B14" s="12">
        <v>44442</v>
      </c>
      <c r="C14" s="4">
        <v>0.27</v>
      </c>
      <c r="D14" s="95" t="s">
        <v>169</v>
      </c>
      <c r="E14" s="35"/>
      <c r="F14" s="1"/>
      <c r="G14" s="12"/>
      <c r="H14" s="4"/>
    </row>
    <row r="15" spans="1:8" ht="15.75" x14ac:dyDescent="0.25">
      <c r="A15" s="20" t="s">
        <v>13</v>
      </c>
      <c r="B15" s="12">
        <v>44456</v>
      </c>
      <c r="C15" s="4">
        <v>1665.6</v>
      </c>
      <c r="D15" s="4"/>
      <c r="E15" s="35"/>
      <c r="F15" s="1"/>
      <c r="G15" s="12"/>
      <c r="H15" s="4"/>
    </row>
    <row r="16" spans="1:8" ht="15.75" x14ac:dyDescent="0.25">
      <c r="A16" s="11"/>
      <c r="B16" s="12"/>
      <c r="C16" s="4"/>
      <c r="D16" s="4"/>
      <c r="E16" s="35"/>
      <c r="F16" s="1"/>
      <c r="G16" s="12"/>
      <c r="H16" s="4"/>
    </row>
    <row r="17" spans="1:8" ht="16.5" thickBot="1" x14ac:dyDescent="0.3">
      <c r="A17" s="8" t="s">
        <v>54</v>
      </c>
      <c r="B17" s="12"/>
      <c r="C17" s="6">
        <f>SUM(C12:C16)</f>
        <v>3177.4399999999996</v>
      </c>
      <c r="D17" s="31"/>
      <c r="E17" s="37"/>
      <c r="F17" s="8" t="s">
        <v>54</v>
      </c>
      <c r="G17" s="12"/>
      <c r="H17" s="6">
        <f>SUM(H12:H16)</f>
        <v>0</v>
      </c>
    </row>
    <row r="18" spans="1:8" ht="16.5" thickTop="1" x14ac:dyDescent="0.25">
      <c r="A18" s="11"/>
      <c r="B18" s="12"/>
      <c r="C18" s="4"/>
      <c r="D18" s="4"/>
      <c r="E18" s="35"/>
      <c r="F18" s="1"/>
      <c r="G18" s="12"/>
      <c r="H18" s="4"/>
    </row>
    <row r="19" spans="1:8" ht="17.25" x14ac:dyDescent="0.35">
      <c r="A19" s="27" t="s">
        <v>55</v>
      </c>
      <c r="B19" s="9" t="s">
        <v>52</v>
      </c>
      <c r="C19" s="29" t="s">
        <v>53</v>
      </c>
      <c r="D19" s="29"/>
      <c r="E19" s="33"/>
      <c r="F19" s="27" t="s">
        <v>55</v>
      </c>
      <c r="G19" s="9" t="s">
        <v>52</v>
      </c>
      <c r="H19" s="29" t="s">
        <v>53</v>
      </c>
    </row>
    <row r="20" spans="1:8" ht="15.75" x14ac:dyDescent="0.25">
      <c r="A20" s="11" t="s">
        <v>73</v>
      </c>
      <c r="B20" s="12">
        <v>44433</v>
      </c>
      <c r="C20" s="4">
        <v>159</v>
      </c>
      <c r="D20" s="4"/>
      <c r="E20" s="35"/>
      <c r="F20" s="1"/>
      <c r="G20" s="12"/>
      <c r="H20" s="4"/>
    </row>
    <row r="21" spans="1:8" ht="15.75" x14ac:dyDescent="0.25">
      <c r="A21" s="20" t="s">
        <v>74</v>
      </c>
      <c r="B21" s="12">
        <v>44433</v>
      </c>
      <c r="C21" s="4">
        <v>0.52</v>
      </c>
      <c r="D21" s="4" t="s">
        <v>166</v>
      </c>
      <c r="E21" s="35"/>
      <c r="F21" s="1"/>
      <c r="G21" s="12"/>
      <c r="H21" s="4"/>
    </row>
    <row r="22" spans="1:8" ht="15.75" x14ac:dyDescent="0.25">
      <c r="A22" s="20" t="s">
        <v>74</v>
      </c>
      <c r="B22" s="12">
        <v>44433</v>
      </c>
      <c r="C22" s="4">
        <v>0.27</v>
      </c>
      <c r="D22" s="95" t="s">
        <v>167</v>
      </c>
      <c r="E22" s="35"/>
      <c r="F22" s="1"/>
      <c r="G22" s="12"/>
      <c r="H22" s="4"/>
    </row>
    <row r="23" spans="1:8" ht="15.75" x14ac:dyDescent="0.25">
      <c r="A23" s="20" t="s">
        <v>75</v>
      </c>
      <c r="B23" s="12">
        <v>44440</v>
      </c>
      <c r="C23" s="4">
        <v>737</v>
      </c>
      <c r="D23" s="4"/>
      <c r="E23" s="35"/>
      <c r="F23" s="1"/>
      <c r="G23" s="12"/>
      <c r="H23" s="4"/>
    </row>
    <row r="24" spans="1:8" ht="15.75" x14ac:dyDescent="0.25">
      <c r="A24" s="20" t="s">
        <v>76</v>
      </c>
      <c r="B24" s="12">
        <v>44452</v>
      </c>
      <c r="C24" s="4">
        <v>2678</v>
      </c>
      <c r="D24" s="4"/>
      <c r="E24" s="35"/>
      <c r="F24" s="1"/>
      <c r="G24" s="12"/>
      <c r="H24" s="4"/>
    </row>
    <row r="25" spans="1:8" ht="15.75" x14ac:dyDescent="0.25">
      <c r="A25" s="11" t="s">
        <v>77</v>
      </c>
      <c r="B25" s="12">
        <v>45182</v>
      </c>
      <c r="C25" s="4">
        <v>4</v>
      </c>
      <c r="D25" s="4" t="s">
        <v>171</v>
      </c>
      <c r="E25" s="35"/>
      <c r="F25" s="1"/>
      <c r="G25" s="12"/>
      <c r="H25" s="4"/>
    </row>
    <row r="26" spans="1:8" ht="15.75" x14ac:dyDescent="0.25">
      <c r="A26" s="11"/>
      <c r="B26" s="12"/>
      <c r="C26" s="4"/>
      <c r="D26" s="4"/>
      <c r="E26" s="35"/>
      <c r="F26" s="1"/>
      <c r="G26" s="12"/>
      <c r="H26" s="4"/>
    </row>
    <row r="27" spans="1:8" ht="16.5" thickBot="1" x14ac:dyDescent="0.3">
      <c r="A27" s="1" t="s">
        <v>57</v>
      </c>
      <c r="B27" s="12"/>
      <c r="C27" s="6">
        <f>SUM(C20:C26)</f>
        <v>3578.79</v>
      </c>
      <c r="D27" s="31"/>
      <c r="E27" s="37"/>
      <c r="F27" s="1" t="s">
        <v>57</v>
      </c>
      <c r="G27" s="12"/>
      <c r="H27" s="6">
        <f>SUM(H20:H26)</f>
        <v>0</v>
      </c>
    </row>
    <row r="28" spans="1:8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</vt:i4>
      </vt:variant>
    </vt:vector>
  </HeadingPairs>
  <TitlesOfParts>
    <vt:vector size="19" baseType="lpstr">
      <vt:lpstr>FY2021-22 State of Fin Pos</vt:lpstr>
      <vt:lpstr>Statment of I&amp;E</vt:lpstr>
      <vt:lpstr>RG Lunch 2022</vt:lpstr>
      <vt:lpstr>Glaam FY 21-22 Summary</vt:lpstr>
      <vt:lpstr>May</vt:lpstr>
      <vt:lpstr>Jun</vt:lpstr>
      <vt:lpstr>Jul</vt:lpstr>
      <vt:lpstr>Aug</vt:lpstr>
      <vt:lpstr>Sep</vt:lpstr>
      <vt:lpstr>Oct</vt:lpstr>
      <vt:lpstr>Nov</vt:lpstr>
      <vt:lpstr>Dec</vt:lpstr>
      <vt:lpstr>Jan</vt:lpstr>
      <vt:lpstr>Feb</vt:lpstr>
      <vt:lpstr>Mar</vt:lpstr>
      <vt:lpstr>Apr</vt:lpstr>
      <vt:lpstr>'FY2021-22 State of Fin Pos'!Print_Area</vt:lpstr>
      <vt:lpstr>'Glaam FY 21-22 Summary'!Print_Area</vt:lpstr>
      <vt:lpstr>'Statment of I&amp;E'!Print_Area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jon-dell</cp:lastModifiedBy>
  <cp:lastPrinted>2022-12-01T02:41:14Z</cp:lastPrinted>
  <dcterms:created xsi:type="dcterms:W3CDTF">2022-09-04T02:14:27Z</dcterms:created>
  <dcterms:modified xsi:type="dcterms:W3CDTF">2023-01-16T21:48:24Z</dcterms:modified>
</cp:coreProperties>
</file>