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1"/>
  </bookViews>
  <sheets>
    <sheet name="income" sheetId="1" r:id="rId1"/>
    <sheet name="expense" sheetId="2" r:id="rId2"/>
  </sheets>
  <definedNames/>
  <calcPr fullCalcOnLoad="1"/>
</workbook>
</file>

<file path=xl/sharedStrings.xml><?xml version="1.0" encoding="utf-8"?>
<sst xmlns="http://schemas.openxmlformats.org/spreadsheetml/2006/main" count="120" uniqueCount="80">
  <si>
    <t>Item</t>
  </si>
  <si>
    <t>actual</t>
  </si>
  <si>
    <t>Newsletter</t>
  </si>
  <si>
    <t>Advertising</t>
  </si>
  <si>
    <t>National Subsidy</t>
  </si>
  <si>
    <t>ELAC</t>
  </si>
  <si>
    <t>SFV</t>
  </si>
  <si>
    <t>Coastal</t>
  </si>
  <si>
    <t>Hi-Desert</t>
  </si>
  <si>
    <t>Mid-City</t>
  </si>
  <si>
    <t>TOTAL INCOME</t>
  </si>
  <si>
    <t>3-year average</t>
  </si>
  <si>
    <t>Jonathan C. Elliott</t>
  </si>
  <si>
    <t>Printing</t>
  </si>
  <si>
    <t>Postage</t>
  </si>
  <si>
    <t>MensaPhone</t>
  </si>
  <si>
    <t>CultureQuest</t>
  </si>
  <si>
    <t>Tax prep. &amp; Acctg.</t>
  </si>
  <si>
    <t>D&amp;O Insurance</t>
  </si>
  <si>
    <t>Special Events</t>
  </si>
  <si>
    <t>TOTAL EXPENSE</t>
  </si>
  <si>
    <t>Other</t>
  </si>
  <si>
    <t>NET GAIN/(LOSS)</t>
  </si>
  <si>
    <t>Amazon</t>
  </si>
  <si>
    <t>Storage</t>
  </si>
  <si>
    <t>Awards</t>
  </si>
  <si>
    <t>Testing Fees</t>
  </si>
  <si>
    <t>Dave Felt Scholarship</t>
  </si>
  <si>
    <t>Mailbox</t>
  </si>
  <si>
    <t>Volunteer Luncheons</t>
  </si>
  <si>
    <t>Hollywood Bowl</t>
  </si>
  <si>
    <t>Picnics</t>
  </si>
  <si>
    <t>Inland Empire</t>
  </si>
  <si>
    <t>Young Ms</t>
  </si>
  <si>
    <t>Board Admin Expenses</t>
  </si>
  <si>
    <t>Meetings</t>
  </si>
  <si>
    <t>Website</t>
  </si>
  <si>
    <t>Gifted Youth</t>
  </si>
  <si>
    <t>Dodger Stadium</t>
  </si>
  <si>
    <t>Other scholarships</t>
  </si>
  <si>
    <t>Membership Outreach</t>
  </si>
  <si>
    <t>Notes</t>
  </si>
  <si>
    <t>Open Forum</t>
  </si>
  <si>
    <t>Community Service</t>
  </si>
  <si>
    <t>Testing Expenses</t>
  </si>
  <si>
    <t>Equipment non-capital</t>
  </si>
  <si>
    <t>GLAAM Expenditure Projections 2022-23</t>
  </si>
  <si>
    <t>GLAAM Revenue Projections 2022-23</t>
  </si>
  <si>
    <t>2022-23</t>
  </si>
  <si>
    <t>2021-22</t>
  </si>
  <si>
    <t>2020-21</t>
  </si>
  <si>
    <t>2019-20</t>
  </si>
  <si>
    <t>budget as approved</t>
  </si>
  <si>
    <t>General Activities</t>
  </si>
  <si>
    <t>Area Activities</t>
  </si>
  <si>
    <t>Regional Gathering</t>
  </si>
  <si>
    <t>Scholarships</t>
  </si>
  <si>
    <t>all years from 2019-20 forward are now cash basis</t>
  </si>
  <si>
    <t>RG 2020</t>
  </si>
  <si>
    <t>RG 2021</t>
  </si>
  <si>
    <t>RG 2019</t>
  </si>
  <si>
    <t>RG 2022</t>
  </si>
  <si>
    <t>"Grants/Donations" in Draft 7</t>
  </si>
  <si>
    <t>"Scholarship Fundraising" in Draft 7</t>
  </si>
  <si>
    <t>RG 2023</t>
  </si>
  <si>
    <t>statement of info</t>
  </si>
  <si>
    <t>150 for Hosting, 40 for Domain, 80 for Certificate, 100 for Calendar</t>
  </si>
  <si>
    <t>2 @ 650</t>
  </si>
  <si>
    <t>Printing 100, Postage 100</t>
  </si>
  <si>
    <t>closer to trend</t>
  </si>
  <si>
    <t>closer to average</t>
  </si>
  <si>
    <t>Newsletter 1000, RG 1000</t>
  </si>
  <si>
    <t>12 @ 960 for 16-page issues, can't make 32</t>
  </si>
  <si>
    <t>can't afford it right now</t>
  </si>
  <si>
    <t>9th Pass</t>
  </si>
  <si>
    <t>budget as amended</t>
  </si>
  <si>
    <t>reduced to 1 team @ 50 at 2/2023 Board meeting</t>
  </si>
  <si>
    <t>Zoom reduced from 400 - cut Hootsuite 600 &amp; Canva 150</t>
  </si>
  <si>
    <t>February 14, 2023</t>
  </si>
  <si>
    <t>retroactively anticipating only a partial year at most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</si>
</sst>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(* #,##0.000_);_(* \(#,##0.000\);_(* &quot;-&quot;??_);_(@_)"/>
    <numFmt numFmtId="170" formatCode="&quot;$&quot;#,##0.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5" fontId="0" fillId="0" borderId="0" xfId="0" applyNumberFormat="1" applyAlignment="1" quotePrefix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43" fontId="4" fillId="0" borderId="0" xfId="0" applyNumberFormat="1" applyFont="1" applyAlignment="1">
      <alignment horizontal="center"/>
    </xf>
    <xf numFmtId="43" fontId="5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6" fillId="0" borderId="0" xfId="44" applyNumberFormat="1" applyFont="1" applyAlignment="1">
      <alignment/>
    </xf>
    <xf numFmtId="43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 horizontal="left"/>
    </xf>
    <xf numFmtId="15" fontId="0" fillId="0" borderId="0" xfId="0" applyNumberForma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43" fontId="0" fillId="0" borderId="0" xfId="0" applyNumberFormat="1" applyAlignment="1" quotePrefix="1">
      <alignment horizontal="center"/>
    </xf>
    <xf numFmtId="43" fontId="4" fillId="0" borderId="0" xfId="0" applyNumberFormat="1" applyFont="1" applyAlignment="1" quotePrefix="1">
      <alignment horizontal="center"/>
    </xf>
    <xf numFmtId="43" fontId="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0" fontId="0" fillId="0" borderId="0" xfId="0" applyFont="1" applyAlignment="1" quotePrefix="1">
      <alignment horizontal="left"/>
    </xf>
    <xf numFmtId="43" fontId="5" fillId="0" borderId="0" xfId="0" applyNumberFormat="1" applyFont="1" applyFill="1" applyAlignment="1">
      <alignment/>
    </xf>
    <xf numFmtId="0" fontId="8" fillId="0" borderId="0" xfId="0" applyFont="1" applyAlignment="1" quotePrefix="1">
      <alignment horizontal="left"/>
    </xf>
    <xf numFmtId="43" fontId="0" fillId="0" borderId="0" xfId="0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2" width="3.7109375" style="0" customWidth="1"/>
    <col min="3" max="3" width="27.140625" style="0" customWidth="1"/>
    <col min="4" max="7" width="15.57421875" style="8" customWidth="1"/>
    <col min="8" max="8" width="18.421875" style="12" customWidth="1"/>
    <col min="9" max="9" width="17.7109375" style="12" customWidth="1"/>
  </cols>
  <sheetData>
    <row r="3" ht="12.75">
      <c r="A3" s="17" t="s">
        <v>47</v>
      </c>
    </row>
    <row r="4" ht="12.75">
      <c r="A4" s="17" t="s">
        <v>74</v>
      </c>
    </row>
    <row r="7" spans="4:9" ht="12.75">
      <c r="D7" s="21" t="s">
        <v>51</v>
      </c>
      <c r="E7" s="21" t="s">
        <v>50</v>
      </c>
      <c r="F7" s="21" t="s">
        <v>49</v>
      </c>
      <c r="G7" s="9"/>
      <c r="H7" s="30" t="s">
        <v>48</v>
      </c>
      <c r="I7" s="30" t="s">
        <v>48</v>
      </c>
    </row>
    <row r="8" spans="1:10" ht="12.75">
      <c r="A8" s="2" t="s">
        <v>0</v>
      </c>
      <c r="B8" s="2"/>
      <c r="D8" s="10" t="s">
        <v>1</v>
      </c>
      <c r="E8" s="10" t="s">
        <v>1</v>
      </c>
      <c r="F8" s="10" t="s">
        <v>1</v>
      </c>
      <c r="G8" s="14" t="s">
        <v>11</v>
      </c>
      <c r="H8" s="22" t="s">
        <v>52</v>
      </c>
      <c r="I8" s="22" t="s">
        <v>75</v>
      </c>
      <c r="J8" s="10" t="s">
        <v>41</v>
      </c>
    </row>
    <row r="10" spans="1:10" ht="12.75">
      <c r="A10" s="29" t="s">
        <v>53</v>
      </c>
      <c r="B10" s="15"/>
      <c r="J10" t="s">
        <v>57</v>
      </c>
    </row>
    <row r="12" spans="1:10" ht="12.75">
      <c r="A12" s="4"/>
      <c r="B12" s="20" t="s">
        <v>3</v>
      </c>
      <c r="C12" s="4"/>
      <c r="D12" s="11">
        <v>0</v>
      </c>
      <c r="E12" s="11">
        <v>0</v>
      </c>
      <c r="F12" s="11">
        <v>240</v>
      </c>
      <c r="G12" s="11">
        <f>ROUND(SUM(D12:F12)/3,2)</f>
        <v>80</v>
      </c>
      <c r="H12" s="12">
        <v>2000</v>
      </c>
      <c r="I12" s="12">
        <v>2000</v>
      </c>
      <c r="J12" s="19" t="s">
        <v>71</v>
      </c>
    </row>
    <row r="14" spans="2:10" ht="12.75">
      <c r="B14" s="4" t="s">
        <v>23</v>
      </c>
      <c r="C14" s="4"/>
      <c r="D14" s="11">
        <v>46.22</v>
      </c>
      <c r="E14" s="11">
        <v>27.28</v>
      </c>
      <c r="F14" s="28">
        <v>0</v>
      </c>
      <c r="G14" s="11">
        <f>ROUND(SUM(D14:F14)/3,2)</f>
        <v>24.5</v>
      </c>
      <c r="J14" s="16"/>
    </row>
    <row r="16" spans="2:10" ht="12.75">
      <c r="B16" s="20" t="s">
        <v>43</v>
      </c>
      <c r="D16" s="8">
        <v>0</v>
      </c>
      <c r="E16" s="11">
        <v>0</v>
      </c>
      <c r="F16" s="11">
        <v>0</v>
      </c>
      <c r="G16" s="11">
        <f>ROUND(SUM(D16:F16)/3,2)</f>
        <v>0</v>
      </c>
      <c r="H16" s="12">
        <v>1000</v>
      </c>
      <c r="I16" s="12">
        <v>1000</v>
      </c>
      <c r="J16" s="19" t="s">
        <v>62</v>
      </c>
    </row>
    <row r="18" spans="2:10" ht="12.75">
      <c r="B18" s="4" t="s">
        <v>37</v>
      </c>
      <c r="D18" s="8">
        <v>0</v>
      </c>
      <c r="E18" s="11">
        <v>0</v>
      </c>
      <c r="F18" s="28">
        <v>0</v>
      </c>
      <c r="G18" s="11">
        <f>ROUND(SUM(D18:F18)/3,2)</f>
        <v>0</v>
      </c>
      <c r="J18" s="17"/>
    </row>
    <row r="20" spans="1:10" ht="12.75">
      <c r="A20" s="4"/>
      <c r="B20" s="4" t="s">
        <v>4</v>
      </c>
      <c r="D20" s="11">
        <v>20536.6</v>
      </c>
      <c r="E20" s="11">
        <v>18730.2</v>
      </c>
      <c r="F20" s="11">
        <v>19052.1</v>
      </c>
      <c r="G20" s="11">
        <f>ROUND(SUM(D20:F20)/3,2)</f>
        <v>19439.63</v>
      </c>
      <c r="H20" s="12">
        <v>18120</v>
      </c>
      <c r="I20" s="11">
        <v>19400</v>
      </c>
      <c r="J20" s="17" t="s">
        <v>70</v>
      </c>
    </row>
    <row r="22" spans="2:7" ht="12.75">
      <c r="B22" s="4" t="s">
        <v>19</v>
      </c>
      <c r="D22" s="11">
        <f>SUM(D23:D26)</f>
        <v>172</v>
      </c>
      <c r="E22" s="11">
        <f>SUM(E23:E26)</f>
        <v>0</v>
      </c>
      <c r="F22" s="11">
        <f>SUM(F23:F26)</f>
        <v>0</v>
      </c>
      <c r="G22" s="11">
        <f>ROUND(SUM(D22:F22)/3,2)</f>
        <v>57.33</v>
      </c>
    </row>
    <row r="23" spans="3:10" ht="12.75">
      <c r="C23" s="5" t="s">
        <v>38</v>
      </c>
      <c r="D23" s="11">
        <v>0</v>
      </c>
      <c r="E23" s="12">
        <v>0</v>
      </c>
      <c r="F23" s="12">
        <v>0</v>
      </c>
      <c r="G23" s="12">
        <f>ROUND(SUM(D23:F23)/3,2)</f>
        <v>0</v>
      </c>
      <c r="J23" s="17"/>
    </row>
    <row r="24" spans="3:10" ht="12.75">
      <c r="C24" t="s">
        <v>30</v>
      </c>
      <c r="D24" s="12">
        <v>172</v>
      </c>
      <c r="E24" s="12">
        <v>0</v>
      </c>
      <c r="F24" s="12">
        <v>0</v>
      </c>
      <c r="G24" s="12">
        <f>ROUND(SUM(D24:F24)/3,2)</f>
        <v>57.33</v>
      </c>
      <c r="J24" s="17"/>
    </row>
    <row r="25" spans="3:7" ht="12.75">
      <c r="C25" t="s">
        <v>31</v>
      </c>
      <c r="D25" s="12">
        <v>0</v>
      </c>
      <c r="E25" s="12">
        <v>0</v>
      </c>
      <c r="F25" s="12">
        <v>0</v>
      </c>
      <c r="G25" s="12"/>
    </row>
    <row r="26" spans="3:7" ht="12.75">
      <c r="C26" s="5" t="s">
        <v>29</v>
      </c>
      <c r="D26" s="11">
        <v>0</v>
      </c>
      <c r="E26" s="12">
        <v>0</v>
      </c>
      <c r="F26" s="12">
        <v>0</v>
      </c>
      <c r="G26" s="12">
        <f>ROUND(SUM(D26:F26)/3,2)</f>
        <v>0</v>
      </c>
    </row>
    <row r="27" spans="3:7" ht="12.75">
      <c r="C27" s="5"/>
      <c r="D27" s="11"/>
      <c r="E27" s="12"/>
      <c r="F27" s="12"/>
      <c r="G27" s="12"/>
    </row>
    <row r="28" spans="2:10" ht="12.75">
      <c r="B28" s="20" t="s">
        <v>26</v>
      </c>
      <c r="D28" s="11">
        <v>0</v>
      </c>
      <c r="E28" s="11">
        <v>0</v>
      </c>
      <c r="F28" s="28">
        <v>0</v>
      </c>
      <c r="G28" s="11">
        <f>ROUND(SUM(D28:F28)/3,2)</f>
        <v>0</v>
      </c>
      <c r="H28" s="12">
        <v>200</v>
      </c>
      <c r="I28" s="12">
        <v>200</v>
      </c>
      <c r="J28" s="17"/>
    </row>
    <row r="29" spans="3:7" ht="12.75">
      <c r="C29" s="5"/>
      <c r="D29" s="11"/>
      <c r="E29" s="12"/>
      <c r="F29" s="12"/>
      <c r="G29" s="12"/>
    </row>
    <row r="30" spans="1:9" s="4" customFormat="1" ht="12.75">
      <c r="A30" s="29" t="s">
        <v>54</v>
      </c>
      <c r="B30" s="15"/>
      <c r="D30" s="11">
        <f>SUM(D31:D36)</f>
        <v>0.04</v>
      </c>
      <c r="E30" s="11">
        <f>SUM(E31:E36)</f>
        <v>0.04</v>
      </c>
      <c r="F30" s="11">
        <f>SUM(F31:F36)</f>
        <v>0.04</v>
      </c>
      <c r="G30" s="11">
        <f aca="true" t="shared" si="0" ref="G30:G36">ROUND(SUM(D30:F30)/3,2)</f>
        <v>0.04</v>
      </c>
      <c r="H30" s="12"/>
      <c r="I30" s="12"/>
    </row>
    <row r="31" spans="2:7" ht="12.75">
      <c r="B31" t="s">
        <v>9</v>
      </c>
      <c r="D31" s="8">
        <v>0</v>
      </c>
      <c r="E31" s="8">
        <v>0</v>
      </c>
      <c r="F31" s="8">
        <v>0</v>
      </c>
      <c r="G31" s="8">
        <f t="shared" si="0"/>
        <v>0</v>
      </c>
    </row>
    <row r="32" spans="2:7" ht="12.75">
      <c r="B32" t="s">
        <v>7</v>
      </c>
      <c r="D32" s="8">
        <v>0</v>
      </c>
      <c r="E32" s="8">
        <v>0</v>
      </c>
      <c r="F32" s="8">
        <v>0</v>
      </c>
      <c r="G32" s="8">
        <f t="shared" si="0"/>
        <v>0</v>
      </c>
    </row>
    <row r="33" spans="2:7" ht="12.75">
      <c r="B33" t="s">
        <v>6</v>
      </c>
      <c r="D33" s="8">
        <v>0</v>
      </c>
      <c r="E33" s="8">
        <v>0</v>
      </c>
      <c r="F33" s="8">
        <v>0</v>
      </c>
      <c r="G33" s="8">
        <f t="shared" si="0"/>
        <v>0</v>
      </c>
    </row>
    <row r="34" spans="2:7" ht="12.75">
      <c r="B34" t="s">
        <v>5</v>
      </c>
      <c r="D34" s="8">
        <v>0</v>
      </c>
      <c r="E34" s="8">
        <v>0</v>
      </c>
      <c r="F34" s="8">
        <v>0</v>
      </c>
      <c r="G34" s="8">
        <f t="shared" si="0"/>
        <v>0</v>
      </c>
    </row>
    <row r="35" spans="2:7" ht="12.75">
      <c r="B35" t="s">
        <v>8</v>
      </c>
      <c r="D35" s="8">
        <v>0.04</v>
      </c>
      <c r="E35" s="8">
        <v>0.04</v>
      </c>
      <c r="F35" s="8">
        <v>0.04</v>
      </c>
      <c r="G35" s="8">
        <f t="shared" si="0"/>
        <v>0.04</v>
      </c>
    </row>
    <row r="36" spans="2:7" ht="12.75">
      <c r="B36" t="s">
        <v>32</v>
      </c>
      <c r="D36" s="8">
        <v>0</v>
      </c>
      <c r="E36" s="8">
        <v>0</v>
      </c>
      <c r="F36" s="8">
        <v>0</v>
      </c>
      <c r="G36" s="8">
        <f t="shared" si="0"/>
        <v>0</v>
      </c>
    </row>
    <row r="38" spans="1:9" ht="12.75">
      <c r="A38" s="24" t="s">
        <v>55</v>
      </c>
      <c r="B38" s="15"/>
      <c r="D38" s="11">
        <f>SUM(D39:D43)</f>
        <v>20676.15</v>
      </c>
      <c r="E38" s="11">
        <f>SUM(E39:E43)</f>
        <v>-481</v>
      </c>
      <c r="F38" s="11">
        <f>SUM(F39:F43)</f>
        <v>994.78</v>
      </c>
      <c r="G38" s="11">
        <f>ROUND(SUM(D38:F38)/3,2)</f>
        <v>7063.31</v>
      </c>
      <c r="H38" s="11">
        <f>SUM(H39:H43)</f>
        <v>12376.476</v>
      </c>
      <c r="I38" s="11">
        <f>SUM(I39:I43)</f>
        <v>12376.476</v>
      </c>
    </row>
    <row r="39" spans="1:7" ht="12.75">
      <c r="A39" s="15"/>
      <c r="B39" s="19" t="s">
        <v>58</v>
      </c>
      <c r="D39" s="23">
        <v>20676.15</v>
      </c>
      <c r="E39" s="12">
        <v>-481</v>
      </c>
      <c r="F39" s="12">
        <v>0</v>
      </c>
      <c r="G39" s="12"/>
    </row>
    <row r="40" spans="1:7" ht="12.75">
      <c r="A40" s="4"/>
      <c r="B40" s="19" t="s">
        <v>59</v>
      </c>
      <c r="D40" s="23">
        <v>0</v>
      </c>
      <c r="E40" s="12">
        <v>0</v>
      </c>
      <c r="F40" s="23">
        <v>0</v>
      </c>
      <c r="G40" s="12"/>
    </row>
    <row r="41" spans="1:7" ht="12.75">
      <c r="A41" s="4"/>
      <c r="B41" s="19" t="s">
        <v>61</v>
      </c>
      <c r="D41" s="23">
        <v>0</v>
      </c>
      <c r="E41" s="12">
        <v>0</v>
      </c>
      <c r="F41" s="23">
        <v>994.78</v>
      </c>
      <c r="G41" s="12"/>
    </row>
    <row r="42" spans="1:9" ht="12.75">
      <c r="A42" s="4"/>
      <c r="B42" s="19" t="s">
        <v>64</v>
      </c>
      <c r="D42" s="23">
        <v>0</v>
      </c>
      <c r="E42" s="12">
        <v>0</v>
      </c>
      <c r="F42" s="23">
        <v>0</v>
      </c>
      <c r="G42" s="12"/>
      <c r="H42" s="12">
        <v>12376.476</v>
      </c>
      <c r="I42" s="12">
        <v>12376.476</v>
      </c>
    </row>
    <row r="44" spans="1:10" ht="12.75">
      <c r="A44" s="29" t="s">
        <v>56</v>
      </c>
      <c r="D44" s="11">
        <v>0</v>
      </c>
      <c r="E44" s="11">
        <v>0</v>
      </c>
      <c r="F44" s="11">
        <f>SUM(F45:F46)</f>
        <v>0</v>
      </c>
      <c r="G44" s="11">
        <f>ROUND(SUM(D44:F44)/3,2)</f>
        <v>0</v>
      </c>
      <c r="H44" s="11">
        <f>SUM(H45:H46)</f>
        <v>500</v>
      </c>
      <c r="I44" s="11">
        <f>SUM(I45:I46)</f>
        <v>500</v>
      </c>
      <c r="J44" s="17"/>
    </row>
    <row r="45" spans="1:7" ht="12.75">
      <c r="A45" s="4"/>
      <c r="B45" s="5" t="s">
        <v>16</v>
      </c>
      <c r="D45" s="12">
        <v>0</v>
      </c>
      <c r="E45" s="12">
        <v>0</v>
      </c>
      <c r="F45" s="12">
        <v>0</v>
      </c>
      <c r="G45" s="12">
        <f>ROUND(SUM(D45:F45)/3,2)</f>
        <v>0</v>
      </c>
    </row>
    <row r="46" spans="1:10" ht="12.75">
      <c r="A46" s="4"/>
      <c r="B46" s="5" t="s">
        <v>21</v>
      </c>
      <c r="D46" s="12">
        <v>0</v>
      </c>
      <c r="E46" s="12">
        <v>0</v>
      </c>
      <c r="F46" s="12">
        <v>0</v>
      </c>
      <c r="G46" s="12">
        <f>ROUND(SUM(D46:F46)/3,2)</f>
        <v>0</v>
      </c>
      <c r="H46" s="12">
        <v>500</v>
      </c>
      <c r="I46" s="12">
        <v>500</v>
      </c>
      <c r="J46" s="17" t="s">
        <v>63</v>
      </c>
    </row>
    <row r="49" spans="1:9" s="6" customFormat="1" ht="18">
      <c r="A49" s="6" t="s">
        <v>10</v>
      </c>
      <c r="D49" s="13">
        <f aca="true" t="shared" si="1" ref="D49:I49">D14+D16+D18+D20+D12+D22+D28+D30+D38+D44</f>
        <v>41431.01</v>
      </c>
      <c r="E49" s="13">
        <f t="shared" si="1"/>
        <v>18276.52</v>
      </c>
      <c r="F49" s="13">
        <f t="shared" si="1"/>
        <v>20286.92</v>
      </c>
      <c r="G49" s="13">
        <f t="shared" si="1"/>
        <v>26664.810000000005</v>
      </c>
      <c r="H49" s="13">
        <f t="shared" si="1"/>
        <v>34196.476</v>
      </c>
      <c r="I49" s="13">
        <f t="shared" si="1"/>
        <v>35476.476</v>
      </c>
    </row>
    <row r="53" spans="1:2" ht="12.75">
      <c r="A53" s="18"/>
      <c r="B53" s="7"/>
    </row>
  </sheetData>
  <sheetProtection/>
  <printOptions/>
  <pageMargins left="0.75" right="0.75" top="1" bottom="1" header="0.5" footer="0.5"/>
  <pageSetup horizontalDpi="200" verticalDpi="2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6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2" width="3.7109375" style="0" customWidth="1"/>
    <col min="3" max="3" width="22.00390625" style="0" customWidth="1"/>
    <col min="4" max="7" width="15.57421875" style="8" customWidth="1"/>
    <col min="8" max="8" width="18.421875" style="12" customWidth="1"/>
    <col min="9" max="9" width="17.7109375" style="8" customWidth="1"/>
  </cols>
  <sheetData>
    <row r="3" ht="12.75">
      <c r="A3" s="17" t="s">
        <v>46</v>
      </c>
    </row>
    <row r="4" ht="12.75">
      <c r="A4" t="str">
        <f>income!A4</f>
        <v>9th Pass</v>
      </c>
    </row>
    <row r="7" spans="2:9" ht="12.75">
      <c r="B7" s="1"/>
      <c r="C7" s="1"/>
      <c r="D7" s="21" t="s">
        <v>51</v>
      </c>
      <c r="E7" s="21" t="s">
        <v>50</v>
      </c>
      <c r="F7" s="21" t="s">
        <v>49</v>
      </c>
      <c r="G7" s="9"/>
      <c r="H7" s="30" t="s">
        <v>48</v>
      </c>
      <c r="I7" s="21" t="s">
        <v>48</v>
      </c>
    </row>
    <row r="8" spans="1:10" ht="12.75">
      <c r="A8" s="2" t="s">
        <v>0</v>
      </c>
      <c r="B8" s="3"/>
      <c r="C8" s="3"/>
      <c r="D8" s="10" t="s">
        <v>1</v>
      </c>
      <c r="E8" s="10" t="s">
        <v>1</v>
      </c>
      <c r="F8" s="10" t="s">
        <v>1</v>
      </c>
      <c r="G8" s="14" t="s">
        <v>11</v>
      </c>
      <c r="H8" s="22" t="s">
        <v>52</v>
      </c>
      <c r="I8" s="22" t="s">
        <v>75</v>
      </c>
      <c r="J8" s="10" t="s">
        <v>41</v>
      </c>
    </row>
    <row r="10" spans="1:10" s="4" customFormat="1" ht="12.75">
      <c r="A10" s="29" t="s">
        <v>53</v>
      </c>
      <c r="B10" s="15"/>
      <c r="C10"/>
      <c r="D10" s="11"/>
      <c r="E10" s="11"/>
      <c r="F10" s="11"/>
      <c r="G10" s="11"/>
      <c r="H10" s="12"/>
      <c r="I10" s="11"/>
      <c r="J10" t="s">
        <v>57</v>
      </c>
    </row>
    <row r="12" spans="2:10" ht="12.75">
      <c r="B12" s="4" t="s">
        <v>25</v>
      </c>
      <c r="D12" s="11">
        <v>0</v>
      </c>
      <c r="E12" s="11">
        <v>0</v>
      </c>
      <c r="F12" s="11"/>
      <c r="G12" s="11">
        <f aca="true" t="shared" si="0" ref="G12:G40">ROUND(SUM(D12:F12)/3,2)</f>
        <v>0</v>
      </c>
      <c r="H12" s="12">
        <v>600</v>
      </c>
      <c r="I12" s="11">
        <v>0</v>
      </c>
      <c r="J12" s="17" t="s">
        <v>73</v>
      </c>
    </row>
    <row r="13" spans="2:10" ht="12.75">
      <c r="B13" s="20" t="s">
        <v>34</v>
      </c>
      <c r="D13" s="11">
        <v>206.78</v>
      </c>
      <c r="E13" s="11">
        <v>0</v>
      </c>
      <c r="F13" s="11">
        <v>0</v>
      </c>
      <c r="G13" s="11">
        <f t="shared" si="0"/>
        <v>68.93</v>
      </c>
      <c r="I13" s="11"/>
      <c r="J13" s="17"/>
    </row>
    <row r="14" spans="2:10" ht="12.75">
      <c r="B14" s="20" t="s">
        <v>43</v>
      </c>
      <c r="D14" s="11">
        <v>0</v>
      </c>
      <c r="E14" s="11">
        <v>0</v>
      </c>
      <c r="F14" s="11"/>
      <c r="G14" s="11">
        <f t="shared" si="0"/>
        <v>0</v>
      </c>
      <c r="I14" s="11"/>
      <c r="J14" s="17"/>
    </row>
    <row r="15" spans="2:10" ht="12.75">
      <c r="B15" s="4" t="s">
        <v>16</v>
      </c>
      <c r="D15" s="11">
        <v>0</v>
      </c>
      <c r="E15" s="11">
        <v>0</v>
      </c>
      <c r="F15" s="11">
        <v>0</v>
      </c>
      <c r="G15" s="11">
        <f t="shared" si="0"/>
        <v>0</v>
      </c>
      <c r="H15" s="12">
        <v>100</v>
      </c>
      <c r="I15" s="12">
        <v>50</v>
      </c>
      <c r="J15" s="17" t="s">
        <v>76</v>
      </c>
    </row>
    <row r="16" spans="2:9" ht="12.75">
      <c r="B16" s="4" t="s">
        <v>18</v>
      </c>
      <c r="D16" s="11">
        <v>782</v>
      </c>
      <c r="E16" s="11">
        <v>818</v>
      </c>
      <c r="F16" s="11">
        <v>858</v>
      </c>
      <c r="G16" s="11">
        <f t="shared" si="0"/>
        <v>819.33</v>
      </c>
      <c r="H16" s="12">
        <v>900</v>
      </c>
      <c r="I16" s="12">
        <v>900</v>
      </c>
    </row>
    <row r="17" spans="1:10" s="4" customFormat="1" ht="12.75">
      <c r="A17"/>
      <c r="B17" s="20" t="s">
        <v>45</v>
      </c>
      <c r="C17"/>
      <c r="D17" s="11">
        <v>0</v>
      </c>
      <c r="E17" s="11">
        <v>0</v>
      </c>
      <c r="F17" s="11">
        <v>0</v>
      </c>
      <c r="G17" s="11">
        <f t="shared" si="0"/>
        <v>0</v>
      </c>
      <c r="H17" s="12"/>
      <c r="I17" s="11"/>
      <c r="J17" s="5"/>
    </row>
    <row r="18" spans="1:10" s="4" customFormat="1" ht="12.75">
      <c r="A18"/>
      <c r="B18" s="4" t="s">
        <v>37</v>
      </c>
      <c r="C18"/>
      <c r="D18" s="11">
        <v>0</v>
      </c>
      <c r="E18" s="11">
        <v>0</v>
      </c>
      <c r="F18" s="11">
        <v>0</v>
      </c>
      <c r="G18" s="11">
        <f t="shared" si="0"/>
        <v>0</v>
      </c>
      <c r="H18" s="12">
        <v>500</v>
      </c>
      <c r="I18" s="12">
        <v>500</v>
      </c>
      <c r="J18" s="17"/>
    </row>
    <row r="19" spans="1:10" s="4" customFormat="1" ht="12.75">
      <c r="A19"/>
      <c r="B19" s="4" t="s">
        <v>28</v>
      </c>
      <c r="C19"/>
      <c r="D19" s="11">
        <v>339.6</v>
      </c>
      <c r="E19" s="11">
        <v>360</v>
      </c>
      <c r="F19" s="11">
        <v>378</v>
      </c>
      <c r="G19" s="11">
        <f t="shared" si="0"/>
        <v>359.2</v>
      </c>
      <c r="H19" s="12">
        <v>500</v>
      </c>
      <c r="I19" s="12">
        <v>400</v>
      </c>
      <c r="J19" t="s">
        <v>69</v>
      </c>
    </row>
    <row r="20" spans="1:10" s="4" customFormat="1" ht="12.75">
      <c r="A20"/>
      <c r="B20" s="4" t="s">
        <v>35</v>
      </c>
      <c r="C20"/>
      <c r="D20" s="11">
        <v>0</v>
      </c>
      <c r="E20" s="11">
        <v>149.9</v>
      </c>
      <c r="F20" s="11">
        <v>160.39</v>
      </c>
      <c r="G20" s="11">
        <f t="shared" si="0"/>
        <v>103.43</v>
      </c>
      <c r="H20" s="12">
        <v>1150</v>
      </c>
      <c r="I20" s="12">
        <v>200</v>
      </c>
      <c r="J20" s="17" t="s">
        <v>77</v>
      </c>
    </row>
    <row r="21" spans="1:10" s="4" customFormat="1" ht="12.75">
      <c r="A21"/>
      <c r="B21" s="4" t="s">
        <v>40</v>
      </c>
      <c r="C21"/>
      <c r="D21" s="11">
        <v>0</v>
      </c>
      <c r="E21" s="11">
        <v>0</v>
      </c>
      <c r="F21" s="11">
        <v>0</v>
      </c>
      <c r="G21" s="11">
        <v>0</v>
      </c>
      <c r="H21" s="12">
        <v>200</v>
      </c>
      <c r="I21" s="12">
        <v>200</v>
      </c>
      <c r="J21" s="19" t="s">
        <v>68</v>
      </c>
    </row>
    <row r="22" spans="2:10" ht="12.75">
      <c r="B22" s="4" t="s">
        <v>15</v>
      </c>
      <c r="D22" s="11">
        <v>398.96</v>
      </c>
      <c r="E22" s="11">
        <v>0</v>
      </c>
      <c r="F22" s="11">
        <v>802.7</v>
      </c>
      <c r="G22" s="11">
        <f t="shared" si="0"/>
        <v>400.55</v>
      </c>
      <c r="H22" s="12">
        <v>300</v>
      </c>
      <c r="I22" s="12">
        <v>300</v>
      </c>
      <c r="J22" s="19"/>
    </row>
    <row r="23" spans="2:10" ht="12.75">
      <c r="B23" s="4"/>
      <c r="D23" s="11"/>
      <c r="E23" s="11"/>
      <c r="F23" s="11"/>
      <c r="G23" s="11"/>
      <c r="I23" s="11"/>
      <c r="J23" s="19"/>
    </row>
    <row r="24" spans="2:9" ht="12.75">
      <c r="B24" s="4" t="s">
        <v>2</v>
      </c>
      <c r="D24" s="11">
        <f>SUM(D25:D26)</f>
        <v>11573.6</v>
      </c>
      <c r="E24" s="11">
        <f>SUM(E25:E26)</f>
        <v>11493.75</v>
      </c>
      <c r="F24" s="11">
        <f>SUM(F25:F26)</f>
        <v>12354</v>
      </c>
      <c r="G24" s="11">
        <f>ROUND(SUM(D24:F24)/3,2)</f>
        <v>11807.12</v>
      </c>
      <c r="H24" s="11">
        <f>SUM(H25:H26)</f>
        <v>11500</v>
      </c>
      <c r="I24" s="11">
        <f>SUM(I25:I26)</f>
        <v>15520</v>
      </c>
    </row>
    <row r="25" spans="3:10" ht="12.75">
      <c r="C25" t="s">
        <v>14</v>
      </c>
      <c r="D25" s="8">
        <v>3036.6</v>
      </c>
      <c r="E25" s="8">
        <v>3003.75</v>
      </c>
      <c r="F25" s="8">
        <v>3587.9999999999995</v>
      </c>
      <c r="G25" s="8">
        <f>ROUND(SUM(D25:F25)/3,2)</f>
        <v>3209.45</v>
      </c>
      <c r="H25" s="12">
        <v>4000</v>
      </c>
      <c r="I25" s="12">
        <v>4000</v>
      </c>
      <c r="J25" s="17"/>
    </row>
    <row r="26" spans="3:10" ht="12.75">
      <c r="C26" t="s">
        <v>13</v>
      </c>
      <c r="D26" s="8">
        <v>8537</v>
      </c>
      <c r="E26" s="8">
        <v>8490</v>
      </c>
      <c r="F26" s="8">
        <v>8766</v>
      </c>
      <c r="G26" s="8">
        <f>ROUND(SUM(D26:F26)/3,2)</f>
        <v>8597.67</v>
      </c>
      <c r="H26" s="12">
        <v>7500</v>
      </c>
      <c r="I26" s="12">
        <f>12*960</f>
        <v>11520</v>
      </c>
      <c r="J26" s="19" t="s">
        <v>72</v>
      </c>
    </row>
    <row r="27" spans="2:10" ht="12.75">
      <c r="B27" s="4"/>
      <c r="D27" s="11"/>
      <c r="E27" s="11"/>
      <c r="F27" s="11"/>
      <c r="G27" s="11"/>
      <c r="I27" s="11"/>
      <c r="J27" s="19"/>
    </row>
    <row r="28" spans="2:10" ht="12.75">
      <c r="B28" s="4" t="s">
        <v>42</v>
      </c>
      <c r="D28" s="11">
        <v>0</v>
      </c>
      <c r="E28" s="11">
        <v>0</v>
      </c>
      <c r="F28" s="28">
        <v>0</v>
      </c>
      <c r="G28" s="11">
        <f t="shared" si="0"/>
        <v>0</v>
      </c>
      <c r="H28" s="12">
        <v>750</v>
      </c>
      <c r="I28" s="12">
        <v>300</v>
      </c>
      <c r="J28" s="17" t="s">
        <v>79</v>
      </c>
    </row>
    <row r="30" spans="2:9" ht="12.75">
      <c r="B30" s="4" t="s">
        <v>19</v>
      </c>
      <c r="D30" s="11">
        <f aca="true" t="shared" si="1" ref="D30:I30">SUM(D31:D34)</f>
        <v>572.42</v>
      </c>
      <c r="E30" s="11">
        <f t="shared" si="1"/>
        <v>750</v>
      </c>
      <c r="F30" s="11">
        <f t="shared" si="1"/>
        <v>0</v>
      </c>
      <c r="G30" s="11">
        <f t="shared" si="1"/>
        <v>440.81</v>
      </c>
      <c r="H30" s="11">
        <f t="shared" si="1"/>
        <v>1300</v>
      </c>
      <c r="I30" s="11">
        <f t="shared" si="1"/>
        <v>1300</v>
      </c>
    </row>
    <row r="31" spans="3:10" ht="12.75">
      <c r="C31" s="5" t="s">
        <v>38</v>
      </c>
      <c r="D31" s="11">
        <v>0</v>
      </c>
      <c r="E31" s="12">
        <v>0</v>
      </c>
      <c r="F31" s="12">
        <v>0</v>
      </c>
      <c r="G31" s="12">
        <f>ROUND(SUM(D31:F31)/3,2)</f>
        <v>0</v>
      </c>
      <c r="I31" s="12"/>
      <c r="J31" s="17"/>
    </row>
    <row r="32" spans="3:9" ht="12.75">
      <c r="C32" t="s">
        <v>30</v>
      </c>
      <c r="D32" s="8">
        <v>0</v>
      </c>
      <c r="E32" s="8">
        <v>750</v>
      </c>
      <c r="F32" s="8">
        <v>0</v>
      </c>
      <c r="G32" s="12">
        <f>ROUND(SUM(D32:F32)/3,2)</f>
        <v>250</v>
      </c>
      <c r="H32" s="12">
        <v>0</v>
      </c>
      <c r="I32" s="12">
        <v>0</v>
      </c>
    </row>
    <row r="33" spans="3:10" ht="12.75">
      <c r="C33" t="s">
        <v>31</v>
      </c>
      <c r="D33" s="12">
        <v>572.42</v>
      </c>
      <c r="E33" s="12">
        <v>0</v>
      </c>
      <c r="F33" s="12">
        <v>0</v>
      </c>
      <c r="G33" s="12">
        <f>ROUND(SUM(D33:F33)/3,2)</f>
        <v>190.81</v>
      </c>
      <c r="H33" s="12">
        <v>1300</v>
      </c>
      <c r="I33" s="12">
        <v>1300</v>
      </c>
      <c r="J33" s="17" t="s">
        <v>67</v>
      </c>
    </row>
    <row r="34" spans="3:10" ht="12.75">
      <c r="C34" t="s">
        <v>29</v>
      </c>
      <c r="D34" s="12">
        <v>0</v>
      </c>
      <c r="E34" s="12">
        <v>0</v>
      </c>
      <c r="F34" s="12">
        <v>0</v>
      </c>
      <c r="G34" s="12">
        <f>ROUND(SUM(D34:F34)/3,2)</f>
        <v>0</v>
      </c>
      <c r="I34" s="12"/>
      <c r="J34" s="17"/>
    </row>
    <row r="35" spans="4:10" ht="12.75">
      <c r="D35" s="12"/>
      <c r="E35" s="12"/>
      <c r="F35" s="12"/>
      <c r="G35" s="12"/>
      <c r="I35" s="12"/>
      <c r="J35" s="17"/>
    </row>
    <row r="36" spans="1:10" s="4" customFormat="1" ht="12.75">
      <c r="A36"/>
      <c r="B36" s="4" t="s">
        <v>24</v>
      </c>
      <c r="C36"/>
      <c r="D36" s="11">
        <v>1714</v>
      </c>
      <c r="E36" s="11">
        <v>1831</v>
      </c>
      <c r="F36" s="28">
        <v>2101.5</v>
      </c>
      <c r="G36" s="11">
        <f t="shared" si="0"/>
        <v>1882.17</v>
      </c>
      <c r="H36" s="12">
        <v>2100</v>
      </c>
      <c r="I36" s="11">
        <v>2300</v>
      </c>
      <c r="J36" s="27" t="s">
        <v>69</v>
      </c>
    </row>
    <row r="37" spans="1:10" s="4" customFormat="1" ht="12.75">
      <c r="A37"/>
      <c r="B37" s="4" t="s">
        <v>17</v>
      </c>
      <c r="D37" s="11">
        <v>62</v>
      </c>
      <c r="E37" s="11">
        <v>4</v>
      </c>
      <c r="F37" s="28">
        <v>10.09</v>
      </c>
      <c r="G37" s="11">
        <f t="shared" si="0"/>
        <v>25.36</v>
      </c>
      <c r="H37" s="12">
        <v>50</v>
      </c>
      <c r="I37" s="12">
        <v>50</v>
      </c>
      <c r="J37" t="s">
        <v>65</v>
      </c>
    </row>
    <row r="38" spans="1:10" s="4" customFormat="1" ht="12.75">
      <c r="A38"/>
      <c r="B38" s="20" t="s">
        <v>44</v>
      </c>
      <c r="C38"/>
      <c r="D38" s="11">
        <v>91.05</v>
      </c>
      <c r="E38" s="11">
        <v>0</v>
      </c>
      <c r="F38" s="28">
        <v>0</v>
      </c>
      <c r="G38" s="11">
        <f>ROUND(SUM(D38:F38)/3,2)</f>
        <v>30.35</v>
      </c>
      <c r="H38" s="12">
        <v>400</v>
      </c>
      <c r="I38" s="12">
        <v>400</v>
      </c>
      <c r="J38" s="17"/>
    </row>
    <row r="39" spans="1:10" s="4" customFormat="1" ht="12.75">
      <c r="A39"/>
      <c r="B39" s="4" t="s">
        <v>36</v>
      </c>
      <c r="D39" s="11">
        <v>0</v>
      </c>
      <c r="E39" s="11">
        <v>31.16</v>
      </c>
      <c r="F39" s="28">
        <v>0</v>
      </c>
      <c r="G39" s="11">
        <f t="shared" si="0"/>
        <v>10.39</v>
      </c>
      <c r="H39" s="12">
        <v>370</v>
      </c>
      <c r="I39" s="12">
        <v>370</v>
      </c>
      <c r="J39" s="17" t="s">
        <v>66</v>
      </c>
    </row>
    <row r="40" spans="1:15" s="4" customFormat="1" ht="12.75">
      <c r="A40"/>
      <c r="B40" s="4" t="s">
        <v>33</v>
      </c>
      <c r="D40" s="11">
        <v>0</v>
      </c>
      <c r="E40" s="11">
        <v>0</v>
      </c>
      <c r="F40" s="11">
        <v>0</v>
      </c>
      <c r="G40" s="11">
        <f t="shared" si="0"/>
        <v>0</v>
      </c>
      <c r="H40" s="12"/>
      <c r="I40" s="11"/>
      <c r="J40"/>
      <c r="O40"/>
    </row>
    <row r="41" spans="1:10" s="4" customFormat="1" ht="12.75">
      <c r="A41"/>
      <c r="H41" s="5"/>
      <c r="J41"/>
    </row>
    <row r="42" spans="1:9" ht="12.75">
      <c r="A42" s="29" t="s">
        <v>54</v>
      </c>
      <c r="D42" s="11">
        <f>SUM(D43:D48)</f>
        <v>843.24</v>
      </c>
      <c r="E42" s="11">
        <f>SUM(E43:E48)</f>
        <v>0</v>
      </c>
      <c r="F42" s="11">
        <f>SUM(F43:F48)</f>
        <v>0</v>
      </c>
      <c r="G42" s="11">
        <f>SUM(G43:G48)</f>
        <v>281.08</v>
      </c>
      <c r="I42" s="11"/>
    </row>
    <row r="43" spans="1:15" s="4" customFormat="1" ht="12.75" customHeight="1">
      <c r="A43"/>
      <c r="B43" t="s">
        <v>9</v>
      </c>
      <c r="D43" s="12">
        <v>0</v>
      </c>
      <c r="E43" s="12">
        <v>0</v>
      </c>
      <c r="F43" s="12">
        <v>0</v>
      </c>
      <c r="G43" s="12">
        <f aca="true" t="shared" si="2" ref="G43:G48">ROUND(SUM(D43:F43)/3,2)</f>
        <v>0</v>
      </c>
      <c r="H43" s="12"/>
      <c r="I43" s="12"/>
      <c r="J43" s="17"/>
      <c r="K43"/>
      <c r="L43"/>
      <c r="O43"/>
    </row>
    <row r="44" spans="2:10" ht="12.75">
      <c r="B44" t="s">
        <v>7</v>
      </c>
      <c r="D44" s="8">
        <v>355.78</v>
      </c>
      <c r="E44" s="8">
        <v>0</v>
      </c>
      <c r="F44" s="8">
        <v>0</v>
      </c>
      <c r="G44" s="8">
        <f t="shared" si="2"/>
        <v>118.59</v>
      </c>
      <c r="I44" s="12"/>
      <c r="J44" s="17"/>
    </row>
    <row r="45" spans="2:10" ht="12.75">
      <c r="B45" t="s">
        <v>6</v>
      </c>
      <c r="D45" s="8">
        <v>142.61</v>
      </c>
      <c r="E45" s="8">
        <v>0</v>
      </c>
      <c r="F45" s="8">
        <v>0</v>
      </c>
      <c r="G45" s="8">
        <f t="shared" si="2"/>
        <v>47.54</v>
      </c>
      <c r="I45" s="12"/>
      <c r="J45" s="17"/>
    </row>
    <row r="46" spans="2:9" ht="12.75">
      <c r="B46" t="s">
        <v>5</v>
      </c>
      <c r="D46" s="8">
        <v>344.84999999999997</v>
      </c>
      <c r="E46" s="8">
        <v>0</v>
      </c>
      <c r="F46" s="8">
        <v>0</v>
      </c>
      <c r="G46" s="8">
        <f t="shared" si="2"/>
        <v>114.95</v>
      </c>
      <c r="I46" s="12"/>
    </row>
    <row r="47" spans="1:12" s="4" customFormat="1" ht="12.75">
      <c r="A47"/>
      <c r="B47" t="s">
        <v>8</v>
      </c>
      <c r="D47" s="8">
        <v>0</v>
      </c>
      <c r="E47" s="12">
        <v>0</v>
      </c>
      <c r="F47" s="12">
        <v>0</v>
      </c>
      <c r="G47" s="12">
        <f t="shared" si="2"/>
        <v>0</v>
      </c>
      <c r="H47" s="12"/>
      <c r="I47" s="12"/>
      <c r="J47" s="25"/>
      <c r="K47"/>
      <c r="L47"/>
    </row>
    <row r="48" spans="2:10" ht="12.75">
      <c r="B48" t="s">
        <v>32</v>
      </c>
      <c r="D48" s="8">
        <v>0</v>
      </c>
      <c r="E48" s="8">
        <v>0</v>
      </c>
      <c r="F48" s="8">
        <v>0</v>
      </c>
      <c r="G48" s="8">
        <f t="shared" si="2"/>
        <v>0</v>
      </c>
      <c r="I48" s="12"/>
      <c r="J48" s="25"/>
    </row>
    <row r="49" ht="12.75">
      <c r="B49" s="15"/>
    </row>
    <row r="50" spans="1:9" ht="12.75">
      <c r="A50" s="24" t="s">
        <v>55</v>
      </c>
      <c r="D50" s="11">
        <f>SUM(D51:D56)</f>
        <v>15061.530000000002</v>
      </c>
      <c r="E50" s="11">
        <f>SUM(E51:E56)</f>
        <v>2405.78</v>
      </c>
      <c r="F50" s="11">
        <f>SUM(F51:F56)</f>
        <v>1673.18</v>
      </c>
      <c r="G50" s="11">
        <f>ROUND(SUM(D50:F50)/3,2)</f>
        <v>6380.16</v>
      </c>
      <c r="H50" s="11">
        <f>SUM(H51:H56)</f>
        <v>11967.67</v>
      </c>
      <c r="I50" s="11">
        <f>SUM(I51:I56)</f>
        <v>11967.67</v>
      </c>
    </row>
    <row r="51" spans="2:9" ht="12.75">
      <c r="B51" s="19" t="s">
        <v>60</v>
      </c>
      <c r="C51" s="5"/>
      <c r="D51" s="12">
        <v>65.79</v>
      </c>
      <c r="E51" s="12">
        <v>0</v>
      </c>
      <c r="F51" s="12">
        <v>0</v>
      </c>
      <c r="G51" s="12"/>
      <c r="I51" s="12"/>
    </row>
    <row r="52" spans="2:9" ht="12.75">
      <c r="B52" s="19" t="s">
        <v>58</v>
      </c>
      <c r="C52" s="5"/>
      <c r="D52" s="12">
        <v>14995.740000000002</v>
      </c>
      <c r="E52" s="12">
        <v>1561.88</v>
      </c>
      <c r="F52" s="12">
        <v>0</v>
      </c>
      <c r="G52" s="12"/>
      <c r="I52" s="12"/>
    </row>
    <row r="53" spans="2:9" ht="12.75">
      <c r="B53" s="19" t="s">
        <v>59</v>
      </c>
      <c r="C53" s="5"/>
      <c r="D53" s="12">
        <v>0</v>
      </c>
      <c r="E53" s="12">
        <v>843.9</v>
      </c>
      <c r="F53" s="12">
        <v>0</v>
      </c>
      <c r="G53" s="12"/>
      <c r="I53" s="12"/>
    </row>
    <row r="54" spans="2:9" ht="12.75">
      <c r="B54" s="19" t="s">
        <v>61</v>
      </c>
      <c r="C54" s="5"/>
      <c r="D54" s="12">
        <v>0</v>
      </c>
      <c r="E54" s="12">
        <v>0</v>
      </c>
      <c r="F54" s="12">
        <v>1673.18</v>
      </c>
      <c r="G54" s="12"/>
      <c r="I54" s="12"/>
    </row>
    <row r="55" spans="2:9" ht="12.75">
      <c r="B55" s="19" t="s">
        <v>64</v>
      </c>
      <c r="C55" s="5"/>
      <c r="D55" s="12">
        <v>0</v>
      </c>
      <c r="E55" s="12">
        <v>0</v>
      </c>
      <c r="F55" s="12">
        <v>0</v>
      </c>
      <c r="G55" s="12"/>
      <c r="H55" s="12">
        <v>11967.67</v>
      </c>
      <c r="I55" s="12">
        <v>11967.67</v>
      </c>
    </row>
    <row r="57" spans="1:9" ht="12.75">
      <c r="A57" s="29" t="s">
        <v>56</v>
      </c>
      <c r="D57" s="11">
        <f aca="true" t="shared" si="3" ref="D57:I57">SUM(D58:D59)</f>
        <v>2500</v>
      </c>
      <c r="E57" s="11">
        <f t="shared" si="3"/>
        <v>400</v>
      </c>
      <c r="F57" s="11">
        <f t="shared" si="3"/>
        <v>2678</v>
      </c>
      <c r="G57" s="11">
        <f t="shared" si="3"/>
        <v>1859.33</v>
      </c>
      <c r="H57" s="11">
        <f t="shared" si="3"/>
        <v>2500</v>
      </c>
      <c r="I57" s="11">
        <f t="shared" si="3"/>
        <v>2500</v>
      </c>
    </row>
    <row r="58" spans="2:9" ht="12.75">
      <c r="B58" s="5" t="s">
        <v>27</v>
      </c>
      <c r="C58" s="5"/>
      <c r="D58" s="12">
        <v>1500</v>
      </c>
      <c r="E58" s="12">
        <v>0</v>
      </c>
      <c r="F58" s="12">
        <v>1500</v>
      </c>
      <c r="G58" s="12">
        <f>ROUND(SUM(D58:F58)/3,2)</f>
        <v>1000</v>
      </c>
      <c r="H58" s="12">
        <v>1500</v>
      </c>
      <c r="I58" s="12">
        <v>1500</v>
      </c>
    </row>
    <row r="59" spans="2:9" ht="12.75">
      <c r="B59" s="5" t="s">
        <v>39</v>
      </c>
      <c r="C59" s="5"/>
      <c r="D59" s="12">
        <v>1000</v>
      </c>
      <c r="E59" s="12">
        <v>400</v>
      </c>
      <c r="F59" s="12">
        <v>1178</v>
      </c>
      <c r="G59" s="12">
        <f>ROUND(SUM(D59:F59)/3,2)</f>
        <v>859.33</v>
      </c>
      <c r="H59" s="12">
        <v>1000</v>
      </c>
      <c r="I59" s="12">
        <v>1000</v>
      </c>
    </row>
    <row r="61" spans="2:6" ht="12.75">
      <c r="B61" s="3"/>
      <c r="C61" s="3"/>
      <c r="D61" s="10"/>
      <c r="E61" s="10"/>
      <c r="F61" s="10"/>
    </row>
    <row r="62" spans="1:10" s="4" customFormat="1" ht="18">
      <c r="A62" s="6" t="s">
        <v>20</v>
      </c>
      <c r="D62" s="13">
        <f aca="true" t="shared" si="4" ref="D62:I62">SUM(D12:D24)+SUM(D28:D30)+SUM(D36:D42)+D50+D57</f>
        <v>34145.18000000001</v>
      </c>
      <c r="E62" s="13">
        <f t="shared" si="4"/>
        <v>18243.59</v>
      </c>
      <c r="F62" s="13">
        <f t="shared" si="4"/>
        <v>21015.86</v>
      </c>
      <c r="G62" s="13">
        <f t="shared" si="4"/>
        <v>24468.21</v>
      </c>
      <c r="H62" s="13">
        <f t="shared" si="4"/>
        <v>35187.67</v>
      </c>
      <c r="I62" s="13">
        <f t="shared" si="4"/>
        <v>37257.67</v>
      </c>
      <c r="J62" s="6"/>
    </row>
    <row r="63" ht="12.75">
      <c r="H63" s="8"/>
    </row>
    <row r="64" ht="12.75">
      <c r="H64" s="8"/>
    </row>
    <row r="65" spans="1:12" ht="18">
      <c r="A65" s="6" t="s">
        <v>22</v>
      </c>
      <c r="B65" s="4"/>
      <c r="C65" s="4"/>
      <c r="D65" s="13">
        <f>income!D49-expense!D62</f>
        <v>7285.8299999999945</v>
      </c>
      <c r="E65" s="13">
        <f>income!E49-expense!E62</f>
        <v>32.93000000000029</v>
      </c>
      <c r="F65" s="13">
        <f>income!F49-expense!F62</f>
        <v>-728.9400000000023</v>
      </c>
      <c r="G65" s="13">
        <f>income!G49-expense!G62</f>
        <v>2196.600000000006</v>
      </c>
      <c r="H65" s="13">
        <f>income!H49-expense!H62</f>
        <v>-991.1939999999959</v>
      </c>
      <c r="I65" s="13">
        <f>income!I49-expense!I62</f>
        <v>-1781.1939999999959</v>
      </c>
      <c r="L65" s="26"/>
    </row>
    <row r="68" ht="12.75">
      <c r="A68" t="s">
        <v>12</v>
      </c>
    </row>
    <row r="69" spans="1:5" ht="12.75">
      <c r="A69" s="18" t="s">
        <v>78</v>
      </c>
      <c r="D69" s="8">
        <f>34145.18-D62</f>
        <v>0</v>
      </c>
      <c r="E69" s="26"/>
    </row>
  </sheetData>
  <sheetProtection/>
  <printOptions/>
  <pageMargins left="0.75" right="0.75" top="1" bottom="1" header="0.5" footer="0.5"/>
  <pageSetup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jon-dell</cp:lastModifiedBy>
  <cp:lastPrinted>2014-06-07T16:42:37Z</cp:lastPrinted>
  <dcterms:created xsi:type="dcterms:W3CDTF">2009-08-18T02:15:49Z</dcterms:created>
  <dcterms:modified xsi:type="dcterms:W3CDTF">2023-02-15T23:56:49Z</dcterms:modified>
  <cp:category/>
  <cp:version/>
  <cp:contentType/>
  <cp:contentStatus/>
</cp:coreProperties>
</file>